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Typ E" sheetId="2" r:id="rId2"/>
    <sheet name="02 - Typ F" sheetId="3" r:id="rId3"/>
    <sheet name="03 - Typ I" sheetId="4" r:id="rId4"/>
    <sheet name="04 - Typ J" sheetId="5" r:id="rId5"/>
    <sheet name="05 - Typ K (4 jednotky)" sheetId="6" r:id="rId6"/>
    <sheet name="VRN - Vedlejší rozpočtové..." sheetId="7" r:id="rId7"/>
    <sheet name="Pokyny pro vyplnění" sheetId="8" r:id="rId8"/>
  </sheets>
  <definedNames>
    <definedName name="_xlnm.Print_Area" localSheetId="0">'Rekapitulace stavby'!$D$4:$AO$36,'Rekapitulace stavby'!$C$42:$AQ$61</definedName>
    <definedName name="_xlnm.Print_Titles" localSheetId="0">'Rekapitulace stavby'!$52:$52</definedName>
    <definedName name="_xlnm._FilterDatabase" localSheetId="1" hidden="1">'01 - Typ E'!$C$81:$K$106</definedName>
    <definedName name="_xlnm.Print_Area" localSheetId="1">'01 - Typ E'!$C$4:$J$39,'01 - Typ E'!$C$45:$J$63,'01 - Typ E'!$C$69:$K$106</definedName>
    <definedName name="_xlnm.Print_Titles" localSheetId="1">'01 - Typ E'!$81:$81</definedName>
    <definedName name="_xlnm._FilterDatabase" localSheetId="2" hidden="1">'02 - Typ F'!$C$81:$K$106</definedName>
    <definedName name="_xlnm.Print_Area" localSheetId="2">'02 - Typ F'!$C$4:$J$39,'02 - Typ F'!$C$45:$J$63,'02 - Typ F'!$C$69:$K$106</definedName>
    <definedName name="_xlnm.Print_Titles" localSheetId="2">'02 - Typ F'!$81:$81</definedName>
    <definedName name="_xlnm._FilterDatabase" localSheetId="3" hidden="1">'03 - Typ I'!$C$81:$K$107</definedName>
    <definedName name="_xlnm.Print_Area" localSheetId="3">'03 - Typ I'!$C$4:$J$39,'03 - Typ I'!$C$45:$J$63,'03 - Typ I'!$C$69:$K$107</definedName>
    <definedName name="_xlnm.Print_Titles" localSheetId="3">'03 - Typ I'!$81:$81</definedName>
    <definedName name="_xlnm._FilterDatabase" localSheetId="4" hidden="1">'04 - Typ J'!$C$81:$K$107</definedName>
    <definedName name="_xlnm.Print_Area" localSheetId="4">'04 - Typ J'!$C$4:$J$39,'04 - Typ J'!$C$45:$J$63,'04 - Typ J'!$C$69:$K$107</definedName>
    <definedName name="_xlnm.Print_Titles" localSheetId="4">'04 - Typ J'!$81:$81</definedName>
    <definedName name="_xlnm._FilterDatabase" localSheetId="5" hidden="1">'05 - Typ K (4 jednotky)'!$C$81:$K$138</definedName>
    <definedName name="_xlnm.Print_Area" localSheetId="5">'05 - Typ K (4 jednotky)'!$C$4:$J$39,'05 - Typ K (4 jednotky)'!$C$45:$J$63,'05 - Typ K (4 jednotky)'!$C$69:$K$138</definedName>
    <definedName name="_xlnm.Print_Titles" localSheetId="5">'05 - Typ K (4 jednotky)'!$81:$81</definedName>
    <definedName name="_xlnm._FilterDatabase" localSheetId="6" hidden="1">'VRN - Vedlejší rozpočtové...'!$C$83:$K$97</definedName>
    <definedName name="_xlnm.Print_Area" localSheetId="6">'VRN - Vedlejší rozpočtové...'!$C$4:$J$39,'VRN - Vedlejší rozpočtové...'!$C$45:$J$65,'VRN - Vedlejší rozpočtové...'!$C$71:$K$97</definedName>
    <definedName name="_xlnm.Print_Titles" localSheetId="6">'VRN - Vedlejší rozpočtové...'!$83:$83</definedName>
    <definedName name="_xlnm.Print_Area" localSheetId="7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7" l="1" r="J37"/>
  <c r="J36"/>
  <c i="1" r="AY60"/>
  <c i="7" r="J35"/>
  <c i="1" r="AX60"/>
  <c i="7" r="BI96"/>
  <c r="BH96"/>
  <c r="BG96"/>
  <c r="BF96"/>
  <c r="T96"/>
  <c r="T95"/>
  <c r="R96"/>
  <c r="R95"/>
  <c r="P96"/>
  <c r="P95"/>
  <c r="BI93"/>
  <c r="BH93"/>
  <c r="BG93"/>
  <c r="BF93"/>
  <c r="T93"/>
  <c r="T92"/>
  <c r="R93"/>
  <c r="R92"/>
  <c r="P93"/>
  <c r="P92"/>
  <c r="BI90"/>
  <c r="BH90"/>
  <c r="BG90"/>
  <c r="BF90"/>
  <c r="T90"/>
  <c r="T89"/>
  <c r="R90"/>
  <c r="R89"/>
  <c r="P90"/>
  <c r="P89"/>
  <c r="BI87"/>
  <c r="BH87"/>
  <c r="BG87"/>
  <c r="BF87"/>
  <c r="T87"/>
  <c r="T86"/>
  <c r="T85"/>
  <c r="T84"/>
  <c r="R87"/>
  <c r="R86"/>
  <c r="R85"/>
  <c r="R84"/>
  <c r="P87"/>
  <c r="P86"/>
  <c r="P85"/>
  <c r="P84"/>
  <c i="1" r="AU60"/>
  <c i="7" r="J81"/>
  <c r="J80"/>
  <c r="F80"/>
  <c r="F78"/>
  <c r="E76"/>
  <c r="J55"/>
  <c r="J54"/>
  <c r="F54"/>
  <c r="F52"/>
  <c r="E50"/>
  <c r="J18"/>
  <c r="E18"/>
  <c r="F81"/>
  <c r="J17"/>
  <c r="J12"/>
  <c r="J78"/>
  <c r="E7"/>
  <c r="E74"/>
  <c i="6" r="J37"/>
  <c r="J36"/>
  <c i="1" r="AY59"/>
  <c i="6" r="J35"/>
  <c i="1" r="AX59"/>
  <c i="6" r="BI138"/>
  <c r="BH138"/>
  <c r="BG138"/>
  <c r="BF138"/>
  <c r="T138"/>
  <c r="R138"/>
  <c r="P138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8"/>
  <c r="BH88"/>
  <c r="BG88"/>
  <c r="BF88"/>
  <c r="T88"/>
  <c r="R88"/>
  <c r="P88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55"/>
  <c r="J17"/>
  <c r="J12"/>
  <c r="J52"/>
  <c r="E7"/>
  <c r="E72"/>
  <c i="5" r="J37"/>
  <c r="J36"/>
  <c i="1" r="AY58"/>
  <c i="5" r="J35"/>
  <c i="1" r="AX58"/>
  <c i="5"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79"/>
  <c r="J17"/>
  <c r="J12"/>
  <c r="J52"/>
  <c r="E7"/>
  <c r="E72"/>
  <c i="4" r="J37"/>
  <c r="J36"/>
  <c i="1" r="AY57"/>
  <c i="4" r="J35"/>
  <c i="1" r="AX57"/>
  <c i="4"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55"/>
  <c r="J17"/>
  <c r="J12"/>
  <c r="J76"/>
  <c r="E7"/>
  <c r="E72"/>
  <c i="3" r="J37"/>
  <c r="J36"/>
  <c i="1" r="AY56"/>
  <c i="3" r="J35"/>
  <c i="1" r="AX56"/>
  <c i="3"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79"/>
  <c r="J17"/>
  <c r="J12"/>
  <c r="J52"/>
  <c r="E7"/>
  <c r="E48"/>
  <c i="2" r="J37"/>
  <c r="J36"/>
  <c i="1" r="AY55"/>
  <c i="2" r="J35"/>
  <c i="1" r="AX55"/>
  <c i="2"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79"/>
  <c r="J17"/>
  <c r="J12"/>
  <c r="J76"/>
  <c r="E7"/>
  <c r="E72"/>
  <c i="1" r="L50"/>
  <c r="AM50"/>
  <c r="AM49"/>
  <c r="L49"/>
  <c r="AM47"/>
  <c r="L47"/>
  <c r="L45"/>
  <c r="L44"/>
  <c i="2" r="BK103"/>
  <c r="BK85"/>
  <c i="5" r="J107"/>
  <c i="6" r="J125"/>
  <c i="2" r="J99"/>
  <c i="3" r="J96"/>
  <c i="4" r="BK93"/>
  <c r="BK97"/>
  <c i="6" r="BK101"/>
  <c i="4" r="J97"/>
  <c i="5" r="J95"/>
  <c i="6" r="BK131"/>
  <c i="2" r="BK101"/>
  <c i="3" r="J86"/>
  <c i="5" r="BK96"/>
  <c i="2" r="BK98"/>
  <c i="3" r="J103"/>
  <c i="4" r="J93"/>
  <c i="5" r="J104"/>
  <c i="6" r="J137"/>
  <c i="2" r="J87"/>
  <c i="4" r="J85"/>
  <c i="5" r="J105"/>
  <c i="6" r="BK138"/>
  <c i="2" r="BK96"/>
  <c i="3" r="J102"/>
  <c i="4" r="J89"/>
  <c i="5" r="J92"/>
  <c i="6" r="BK119"/>
  <c i="2" r="BK89"/>
  <c i="3" r="J93"/>
  <c i="4" r="BK102"/>
  <c i="6" r="J116"/>
  <c i="2" r="J102"/>
  <c i="3" r="BK102"/>
  <c i="4" r="J91"/>
  <c i="5" r="BK99"/>
  <c i="2" r="BK95"/>
  <c i="3" r="J87"/>
  <c i="4" r="BK86"/>
  <c i="5" r="BK97"/>
  <c i="6" r="BK116"/>
  <c i="4" r="J92"/>
  <c i="5" r="J85"/>
  <c i="2" r="J105"/>
  <c r="F35"/>
  <c i="5" r="BK98"/>
  <c i="2" r="F36"/>
  <c r="BK105"/>
  <c i="3" r="J106"/>
  <c i="5" r="BK89"/>
  <c i="6" r="J88"/>
  <c i="3" r="J94"/>
  <c i="4" r="J103"/>
  <c i="5" r="J99"/>
  <c i="6" r="BK122"/>
  <c i="2" r="J91"/>
  <c i="4" r="BK106"/>
  <c i="5" r="BK86"/>
  <c i="6" r="J107"/>
  <c i="2" r="J92"/>
  <c i="3" r="BK104"/>
  <c i="4" r="BK92"/>
  <c i="5" r="J91"/>
  <c i="3" r="BK92"/>
  <c i="5" r="BK101"/>
  <c i="6" r="BK128"/>
  <c i="2" r="BK100"/>
  <c i="3" r="BK85"/>
  <c i="6" r="J131"/>
  <c i="7" r="J93"/>
  <c i="3" r="J85"/>
  <c r="J91"/>
  <c i="5" r="BK105"/>
  <c i="2" r="BK92"/>
  <c i="3" r="J92"/>
  <c i="4" r="J101"/>
  <c i="5" r="J89"/>
  <c i="2" r="J104"/>
  <c r="BK91"/>
  <c i="4" r="J102"/>
  <c i="5" r="BK104"/>
  <c i="6" r="J101"/>
  <c i="2" r="J98"/>
  <c i="3" r="J89"/>
  <c i="4" r="BK98"/>
  <c i="6" r="J93"/>
  <c i="2" r="J100"/>
  <c i="3" r="BK91"/>
  <c i="4" r="J86"/>
  <c i="5" r="J86"/>
  <c i="7" r="J96"/>
  <c i="3" r="J101"/>
  <c r="BK89"/>
  <c i="5" r="J103"/>
  <c i="6" r="BK125"/>
  <c i="4" r="BK96"/>
  <c i="5" r="J93"/>
  <c i="7" r="J90"/>
  <c i="2" r="BK94"/>
  <c i="4" r="BK103"/>
  <c i="5" r="BK92"/>
  <c i="2" r="F37"/>
  <c i="3" r="BK86"/>
  <c i="4" r="J87"/>
  <c i="5" r="J94"/>
  <c i="2" r="J101"/>
  <c i="3" r="F36"/>
  <c r="BK95"/>
  <c i="4" r="J100"/>
  <c i="5" r="BK106"/>
  <c i="6" r="J98"/>
  <c i="2" r="BK106"/>
  <c i="3" r="F35"/>
  <c i="5" r="J106"/>
  <c i="6" r="BK104"/>
  <c i="4" r="BK94"/>
  <c i="6" r="BK110"/>
  <c i="2" r="J97"/>
  <c i="4" r="J107"/>
  <c i="5" r="BK87"/>
  <c i="6" r="BK93"/>
  <c i="1" r="AS54"/>
  <c i="5" r="BK91"/>
  <c i="6" r="J85"/>
  <c i="3" r="BK103"/>
  <c r="J97"/>
  <c i="4" r="J105"/>
  <c i="6" r="J134"/>
  <c i="2" r="BK99"/>
  <c i="4" r="BK107"/>
  <c r="J106"/>
  <c i="6" r="J138"/>
  <c i="2" r="J94"/>
  <c i="3" r="BK87"/>
  <c i="4" r="BK89"/>
  <c i="5" r="J98"/>
  <c i="7" r="BK90"/>
  <c i="2" r="BK93"/>
  <c i="4" r="BK85"/>
  <c i="6" r="J122"/>
  <c i="7" r="BK96"/>
  <c i="3" r="BK96"/>
  <c r="BK98"/>
  <c i="4" r="J99"/>
  <c i="6" r="J95"/>
  <c i="4" r="BK91"/>
  <c i="6" r="BK113"/>
  <c i="2" r="BK102"/>
  <c i="3" r="J100"/>
  <c i="6" r="J110"/>
  <c i="2" r="BK87"/>
  <c i="3" r="BK94"/>
  <c i="5" r="BK95"/>
  <c i="6" r="BK134"/>
  <c i="7" r="BK87"/>
  <c i="3" r="BK97"/>
  <c r="J95"/>
  <c i="5" r="BK100"/>
  <c i="6" r="J119"/>
  <c i="2" r="J95"/>
  <c i="4" r="J94"/>
  <c i="5" r="J100"/>
  <c i="6" r="BK137"/>
  <c i="2" r="F34"/>
  <c i="5" r="J97"/>
  <c i="6" r="BK91"/>
  <c i="2" r="BK97"/>
  <c i="3" r="BK106"/>
  <c i="4" r="J95"/>
  <c i="6" r="J128"/>
  <c i="2" r="J34"/>
  <c i="5" r="BK107"/>
  <c i="2" r="J106"/>
  <c i="3" r="BK99"/>
  <c i="5" r="BK94"/>
  <c r="J102"/>
  <c i="2" r="J93"/>
  <c i="3" r="J98"/>
  <c i="4" r="BK104"/>
  <c i="6" r="BK107"/>
  <c i="2" r="J96"/>
  <c i="3" r="BK105"/>
  <c i="4" r="J98"/>
  <c i="5" r="J101"/>
  <c i="2" r="J103"/>
  <c i="3" r="J99"/>
  <c i="4" r="BK101"/>
  <c i="5" r="BK103"/>
  <c i="6" r="BK88"/>
  <c i="2" r="J85"/>
  <c i="3" r="J105"/>
  <c i="4" r="BK99"/>
  <c i="5" r="BK85"/>
  <c i="6" r="J91"/>
  <c i="2" r="BK104"/>
  <c i="4" r="BK87"/>
  <c i="5" r="BK102"/>
  <c i="6" r="BK95"/>
  <c i="2" r="J86"/>
  <c i="3" r="J104"/>
  <c i="4" r="J96"/>
  <c i="5" r="BK93"/>
  <c i="7" r="J87"/>
  <c i="4" r="BK95"/>
  <c i="6" r="J104"/>
  <c i="2" r="J89"/>
  <c i="4" r="F37"/>
  <c i="6" r="BK85"/>
  <c i="3" r="BK101"/>
  <c i="4" r="BK100"/>
  <c i="5" r="J87"/>
  <c i="7" r="BK93"/>
  <c i="2" r="BK86"/>
  <c i="4" r="BK105"/>
  <c i="5" r="J96"/>
  <c i="6" r="J113"/>
  <c i="3" r="BK100"/>
  <c r="BK93"/>
  <c i="4" r="J104"/>
  <c i="6" r="BK98"/>
  <c i="2" l="1" r="BK84"/>
  <c r="J84"/>
  <c r="J61"/>
  <c i="4" r="P84"/>
  <c i="5" r="R84"/>
  <c i="6" r="R84"/>
  <c i="2" r="BK90"/>
  <c r="BK83"/>
  <c r="BK82"/>
  <c r="J82"/>
  <c i="3" r="R84"/>
  <c i="4" r="BK90"/>
  <c r="J90"/>
  <c r="J62"/>
  <c i="5" r="P84"/>
  <c i="6" r="T94"/>
  <c i="2" r="P84"/>
  <c i="3" r="T90"/>
  <c i="4" r="R90"/>
  <c i="5" r="P90"/>
  <c i="6" r="BK84"/>
  <c r="J84"/>
  <c r="J61"/>
  <c i="2" r="T84"/>
  <c i="3" r="P84"/>
  <c i="4" r="T84"/>
  <c i="5" r="T84"/>
  <c i="6" r="BK94"/>
  <c r="J94"/>
  <c r="J62"/>
  <c i="2" r="R90"/>
  <c i="3" r="BK84"/>
  <c r="J84"/>
  <c r="J61"/>
  <c r="T84"/>
  <c i="4" r="R84"/>
  <c i="5" r="R90"/>
  <c i="6" r="P84"/>
  <c i="2" r="T90"/>
  <c r="T83"/>
  <c r="T82"/>
  <c i="3" r="R90"/>
  <c i="4" r="P90"/>
  <c r="P83"/>
  <c r="P82"/>
  <c i="1" r="AU57"/>
  <c i="5" r="T90"/>
  <c r="T83"/>
  <c r="T82"/>
  <c i="6" r="R94"/>
  <c r="R83"/>
  <c r="R82"/>
  <c i="2" r="P90"/>
  <c r="P83"/>
  <c r="P82"/>
  <c i="1" r="AU55"/>
  <c i="3" r="BK90"/>
  <c r="J90"/>
  <c r="J62"/>
  <c i="4" r="BK84"/>
  <c r="BK83"/>
  <c r="J83"/>
  <c r="J60"/>
  <c i="5" r="BK84"/>
  <c r="J84"/>
  <c r="J61"/>
  <c i="6" r="T84"/>
  <c i="2" r="R84"/>
  <c i="3" r="P90"/>
  <c r="P83"/>
  <c r="P82"/>
  <c i="1" r="AU56"/>
  <c i="4" r="T90"/>
  <c r="T83"/>
  <c r="T82"/>
  <c i="5" r="BK90"/>
  <c r="J90"/>
  <c r="J62"/>
  <c i="6" r="P94"/>
  <c r="P83"/>
  <c r="P82"/>
  <c i="1" r="AU59"/>
  <c i="7" r="BK89"/>
  <c r="J89"/>
  <c r="J62"/>
  <c r="BK86"/>
  <c r="BK95"/>
  <c r="J95"/>
  <c r="J64"/>
  <c r="BK92"/>
  <c r="J92"/>
  <c r="J63"/>
  <c i="6" r="BK83"/>
  <c r="BK82"/>
  <c r="J82"/>
  <c r="J59"/>
  <c i="7" r="F55"/>
  <c r="BE87"/>
  <c r="E48"/>
  <c r="J52"/>
  <c r="BE90"/>
  <c r="BE96"/>
  <c r="BE93"/>
  <c i="6" r="F79"/>
  <c r="BE91"/>
  <c r="BE101"/>
  <c r="J76"/>
  <c r="BE85"/>
  <c r="BE95"/>
  <c r="BE98"/>
  <c r="BE119"/>
  <c r="BE122"/>
  <c r="BE125"/>
  <c r="BE88"/>
  <c r="BE116"/>
  <c r="BE134"/>
  <c r="BE138"/>
  <c r="E48"/>
  <c r="BE93"/>
  <c r="BE104"/>
  <c r="BE107"/>
  <c r="BE110"/>
  <c r="BE128"/>
  <c r="BE137"/>
  <c r="BE113"/>
  <c r="BE131"/>
  <c i="5" r="E48"/>
  <c r="J76"/>
  <c r="BE85"/>
  <c r="BE94"/>
  <c r="BE100"/>
  <c r="BE101"/>
  <c r="BE102"/>
  <c r="BE103"/>
  <c i="4" r="J84"/>
  <c r="J61"/>
  <c i="5" r="F55"/>
  <c r="BE104"/>
  <c r="BE92"/>
  <c r="BE95"/>
  <c r="BE96"/>
  <c r="BE97"/>
  <c r="BE99"/>
  <c r="BE105"/>
  <c r="BE86"/>
  <c r="BE91"/>
  <c r="BE98"/>
  <c i="4" r="BK82"/>
  <c r="J82"/>
  <c r="J59"/>
  <c i="5" r="BE87"/>
  <c r="BE89"/>
  <c r="BE93"/>
  <c r="BE106"/>
  <c r="BE107"/>
  <c i="4" r="E48"/>
  <c r="BE85"/>
  <c r="BE97"/>
  <c r="BE98"/>
  <c r="BE99"/>
  <c r="F79"/>
  <c r="BE86"/>
  <c r="BE87"/>
  <c r="BE89"/>
  <c r="BE93"/>
  <c r="J52"/>
  <c r="BE94"/>
  <c r="BE103"/>
  <c r="BE104"/>
  <c r="BE105"/>
  <c r="BE107"/>
  <c r="BE92"/>
  <c r="BE95"/>
  <c r="BE96"/>
  <c r="BE101"/>
  <c r="BE102"/>
  <c r="BE106"/>
  <c i="1" r="BD57"/>
  <c i="4" r="BE91"/>
  <c r="BE100"/>
  <c i="3" r="BE86"/>
  <c r="J76"/>
  <c r="E72"/>
  <c i="2" r="J59"/>
  <c r="J83"/>
  <c r="J60"/>
  <c r="J90"/>
  <c r="J62"/>
  <c i="3" r="F55"/>
  <c r="BE95"/>
  <c r="BE99"/>
  <c r="BE100"/>
  <c r="BE87"/>
  <c r="BE89"/>
  <c r="BE91"/>
  <c r="BE97"/>
  <c r="BE85"/>
  <c r="BE96"/>
  <c r="BE98"/>
  <c r="BE101"/>
  <c r="BE102"/>
  <c r="BE106"/>
  <c r="BE92"/>
  <c r="BE94"/>
  <c r="BE103"/>
  <c i="1" r="BB56"/>
  <c i="3" r="BE93"/>
  <c r="BE104"/>
  <c r="BE105"/>
  <c i="1" r="BC56"/>
  <c i="2" r="E48"/>
  <c r="J52"/>
  <c r="F55"/>
  <c r="BE85"/>
  <c r="BE86"/>
  <c r="BE87"/>
  <c r="BE89"/>
  <c r="BE91"/>
  <c r="BE92"/>
  <c r="BE93"/>
  <c r="BE94"/>
  <c r="BE95"/>
  <c r="BE96"/>
  <c r="BE97"/>
  <c r="BE98"/>
  <c r="BE99"/>
  <c r="BE100"/>
  <c r="BE101"/>
  <c r="BE102"/>
  <c r="BE103"/>
  <c r="BE104"/>
  <c r="BE105"/>
  <c r="BE106"/>
  <c i="1" r="BA55"/>
  <c r="BB55"/>
  <c r="BC55"/>
  <c r="AW55"/>
  <c r="BD55"/>
  <c i="6" r="J34"/>
  <c i="1" r="AW59"/>
  <c i="3" r="F34"/>
  <c i="1" r="BA56"/>
  <c i="5" r="F35"/>
  <c i="1" r="BB58"/>
  <c i="5" r="F37"/>
  <c i="1" r="BD58"/>
  <c i="6" r="F37"/>
  <c i="1" r="BD59"/>
  <c i="4" r="F34"/>
  <c i="1" r="BA57"/>
  <c i="3" r="J34"/>
  <c i="1" r="AW56"/>
  <c i="6" r="F34"/>
  <c i="1" r="BA59"/>
  <c i="7" r="F34"/>
  <c i="1" r="BA60"/>
  <c i="6" r="F36"/>
  <c i="1" r="BC59"/>
  <c i="7" r="F35"/>
  <c i="1" r="BB60"/>
  <c i="5" r="J34"/>
  <c i="1" r="AW58"/>
  <c i="2" r="J30"/>
  <c i="7" r="F36"/>
  <c i="1" r="BC60"/>
  <c i="4" r="J34"/>
  <c i="1" r="AW57"/>
  <c i="3" r="F37"/>
  <c i="1" r="BD56"/>
  <c i="4" r="F36"/>
  <c i="1" r="BC57"/>
  <c i="7" r="F37"/>
  <c i="1" r="BD60"/>
  <c i="7" r="J34"/>
  <c i="1" r="AW60"/>
  <c i="5" r="F36"/>
  <c i="1" r="BC58"/>
  <c i="5" r="F34"/>
  <c i="1" r="BA58"/>
  <c i="4" r="F35"/>
  <c i="1" r="BB57"/>
  <c i="6" r="F35"/>
  <c i="1" r="BB59"/>
  <c i="7" l="1" r="BK85"/>
  <c r="BK84"/>
  <c r="J84"/>
  <c i="2" r="R83"/>
  <c r="R82"/>
  <c i="3" r="T83"/>
  <c r="T82"/>
  <c r="R83"/>
  <c r="R82"/>
  <c i="6" r="T83"/>
  <c r="T82"/>
  <c i="5" r="R83"/>
  <c r="R82"/>
  <c i="4" r="R83"/>
  <c r="R82"/>
  <c i="5" r="P83"/>
  <c r="P82"/>
  <c i="1" r="AU58"/>
  <c r="AG55"/>
  <c i="5" r="BK83"/>
  <c r="J83"/>
  <c r="J60"/>
  <c i="3" r="BK83"/>
  <c r="J83"/>
  <c r="J60"/>
  <c i="7" r="J86"/>
  <c r="J61"/>
  <c i="6" r="J83"/>
  <c r="J60"/>
  <c i="7" r="J30"/>
  <c i="1" r="AG60"/>
  <c r="BD54"/>
  <c r="W33"/>
  <c i="6" r="J33"/>
  <c i="1" r="AV59"/>
  <c r="AT59"/>
  <c r="BC54"/>
  <c r="W32"/>
  <c i="3" r="F33"/>
  <c i="1" r="AZ56"/>
  <c i="7" r="F33"/>
  <c i="1" r="AZ60"/>
  <c i="5" r="J33"/>
  <c i="1" r="AV58"/>
  <c r="AT58"/>
  <c i="4" r="J33"/>
  <c i="1" r="AV57"/>
  <c r="AT57"/>
  <c i="3" r="J33"/>
  <c i="1" r="AV56"/>
  <c r="AT56"/>
  <c i="4" r="J30"/>
  <c i="1" r="AG57"/>
  <c i="6" r="J30"/>
  <c i="1" r="AG59"/>
  <c r="BB54"/>
  <c r="W31"/>
  <c i="7" r="J33"/>
  <c i="1" r="AV60"/>
  <c r="AT60"/>
  <c i="6" r="F33"/>
  <c i="1" r="AZ59"/>
  <c i="5" r="F33"/>
  <c i="1" r="AZ58"/>
  <c r="AU54"/>
  <c i="4" r="F33"/>
  <c i="1" r="AZ57"/>
  <c i="2" r="J33"/>
  <c i="1" r="AV55"/>
  <c r="AT55"/>
  <c r="AN55"/>
  <c i="2" r="F33"/>
  <c i="1" r="AZ55"/>
  <c r="BA54"/>
  <c r="W30"/>
  <c i="7" l="1" r="J59"/>
  <c i="3" r="BK82"/>
  <c r="J82"/>
  <c i="7" r="J85"/>
  <c r="J60"/>
  <c i="5" r="BK82"/>
  <c r="J82"/>
  <c i="1" r="AN59"/>
  <c i="7" r="J39"/>
  <c i="6" r="J39"/>
  <c i="1" r="AN57"/>
  <c i="4" r="J39"/>
  <c i="2" r="J39"/>
  <c i="1" r="AN60"/>
  <c i="5" r="J30"/>
  <c i="1" r="AG58"/>
  <c r="AX54"/>
  <c i="3" r="J30"/>
  <c i="1" r="AG56"/>
  <c r="AZ54"/>
  <c r="W29"/>
  <c r="AY54"/>
  <c r="AW54"/>
  <c r="AK30"/>
  <c i="5" l="1" r="J39"/>
  <c i="3" r="J39"/>
  <c r="J59"/>
  <c i="5" r="J59"/>
  <c i="1" r="AN56"/>
  <c r="AN58"/>
  <c r="AG54"/>
  <c r="AK26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<sst xmlns="http://schemas.openxmlformats.org/spreadsheetml/2006/main">
  <si>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</si>
  <si>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</si>
  <si>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</si>
  <si>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</si>
  <si>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</si>
  <si>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{284ad918-0137-4c02-90eb-899a7e268369}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</si>
  <si>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</si>
  <si>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</si>
  <si>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</si>
  <si>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</si>
  <si>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</si>
  <si>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</si>
  <si>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</si>
  <si>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</si>
  <si>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JS23-090_T01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</si>
  <si>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</si>
  <si>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</si>
  <si>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Zvýšení kapacity koleje Blanice</t>
  </si>
  <si>
    <t>KSO:</t>
  </si>
  <si>
    <t/>
  </si>
  <si>
    <t>CC-CZ:</t>
  </si>
  <si>
    <t>Místo:</t>
  </si>
  <si>
    <t>Chemická 953, 148 00, Praha 4</t>
  </si>
  <si>
    <t>Datum:</t>
  </si>
  <si>
    <t>28. 4. 2023</t>
  </si>
  <si>
    <t>Zadavatel:</t>
  </si>
  <si>
    <t>IČ:</t>
  </si>
  <si>
    <t>61384399</t>
  </si>
  <si>
    <t>Vysoká škola ekonomická v Praze</t>
  </si>
  <si>
    <t>DIČ:</t>
  </si>
  <si>
    <t>CZ61384399</t>
  </si>
  <si>
    <t>Uchazeč:</t>
  </si>
  <si>
    <t>Vyplň údaj</t>
  </si>
  <si>
    <t>Projektant:</t>
  </si>
  <si>
    <t>26499924</t>
  </si>
  <si>
    <t>Drobný Architects, s.r.o.</t>
  </si>
  <si>
    <t>CZ26499924</t>
  </si>
  <si>
    <t>True</t>
  </si>
  <si>
    <t>Zpracovatel:</t>
  </si>
  <si>
    <t>08660361</t>
  </si>
  <si>
    <t>Ing. Jaroslav Stolička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</si>
  <si>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</si>
  <si>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</si>
  <si>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</si>
  <si>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</si>
  <si>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</si>
  <si>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</si>
  <si>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</si>
  <si>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</si>
  <si>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</si>
  <si>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</si>
  <si>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</si>
  <si>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</si>
  <si>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</si>
  <si>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</si>
  <si>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</si>
  <si>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</si>
  <si>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</si>
  <si>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</si>
  <si>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</si>
  <si>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</si>
  <si>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</si>
  <si>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</si>
  <si>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</si>
  <si>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</si>
  <si>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</si>
  <si>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</si>
  <si>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</si>
  <si>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</si>
  <si>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</si>
  <si>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</si>
  <si>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</si>
  <si>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</si>
  <si>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</si>
  <si>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</si>
  <si>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</si>
  <si>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</si>
  <si>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</si>
  <si>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</si>
  <si>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</si>
  <si>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</si>
  <si>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</si>
  <si>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</si>
  <si>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Typ E</t>
  </si>
  <si>
    <t>STA</t>
  </si>
  <si>
    <t>1</t>
  </si>
  <si>
    <t>{d5c7b354-efef-4e25-bd91-c779139ab702}</t>
  </si>
  <si>
    <t>2</t>
  </si>
  <si>
    <t>02</t>
  </si>
  <si>
    <t>Typ F</t>
  </si>
  <si>
    <t>{b9191918-e895-4747-8e07-579db105ca6e}</t>
  </si>
  <si>
    <t>03</t>
  </si>
  <si>
    <t>Typ I</t>
  </si>
  <si>
    <t>{7476506b-e01a-40f6-8d28-1a5a22c13b9a}</t>
  </si>
  <si>
    <t>04</t>
  </si>
  <si>
    <t>Typ J</t>
  </si>
  <si>
    <t>{d58aed7f-b3fd-4d08-9758-9b1ba5c86394}</t>
  </si>
  <si>
    <t>05</t>
  </si>
  <si>
    <t>Typ K (4 jednotky)</t>
  </si>
  <si>
    <t>{11b4d466-d218-4af3-8617-487719940639}</t>
  </si>
  <si>
    <t>VRN</t>
  </si>
  <si>
    <t>Vedlejší rozpočtové...</t>
  </si>
  <si>
    <t>{001ced81-b6b2-442f-a62e-b800811aa717}</t>
  </si>
  <si>
    <t>KRYCÍ LIST SOUPISU PRACÍ</t>
  </si>
  <si>
    <t>Objekt:</t>
  </si>
  <si>
    <t>01 - Typ E</t>
  </si>
  <si>
    <t>REKAPITULACE ČLENĚNÍ SOUPISU PRACÍ</t>
  </si>
  <si>
    <t>Kód dílu - Popis</t>
  </si>
  <si>
    <t>Cena celkem [CZK]</t>
  </si>
  <si>
    <t>-1</t>
  </si>
  <si>
    <t>PSV - Práce a dodávky PSV</t>
  </si>
  <si>
    <t xml:space="preserve">    766 - Konstrukce truhlářské</t>
  </si>
  <si>
    <t xml:space="preserve">    768 - Vybavení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</si>
  <si>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</si>
  <si>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</si>
  <si>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</si>
  <si>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</si>
  <si>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</si>
  <si>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</si>
  <si>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</si>
  <si>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</si>
  <si>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</si>
  <si>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</si>
  <si>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</si>
  <si>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</si>
  <si>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</si>
  <si>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</si>
  <si>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</si>
  <si>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</si>
  <si>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766</t>
  </si>
  <si>
    <t>Konstrukce truhlářské</t>
  </si>
  <si>
    <t>K</t>
  </si>
  <si>
    <t>766000010R</t>
  </si>
  <si>
    <t>D+M - Vestavěná skříň (č. 10)</t>
  </si>
  <si>
    <t>kus</t>
  </si>
  <si>
    <t>16</t>
  </si>
  <si>
    <t>766000011R</t>
  </si>
  <si>
    <t>D+M - Kuchyňská linka (vč. vestavěného příslušenství tj. vestavěné světlo po linkou a vestavěný dvojplotýnkový indukční vařič) (č. 11)</t>
  </si>
  <si>
    <t>4</t>
  </si>
  <si>
    <t>3</t>
  </si>
  <si>
    <t>998766204</t>
  </si>
  <si>
    <t>Přesun hmot pro konstrukce truhlářské stanovený procentní sazbou (%) z ceny vodorovná dopravní vzdálenost do 50 m v objektech výšky přes 24 do 36 m</t>
  </si>
  <si>
    <t>%</t>
  </si>
  <si>
    <t>CS ÚRS 2023 01</t>
  </si>
  <si>
    <t>6</t>
  </si>
  <si>
    <t>Online PSC</t>
  </si>
  <si>
    <t>https://podminky.urs.cz/item/CS_URS_2023_01/998766204</t>
  </si>
  <si>
    <t>998766204R</t>
  </si>
  <si>
    <t>Přesun hmot pro konstrukce truhlářské stanovený procentní sazbou (%) z ceny Příplatek k ceně za přesun prováděný s omezením mechanizace pro jakoukoliv výšku objektu</t>
  </si>
  <si>
    <t>8</t>
  </si>
  <si>
    <t>768</t>
  </si>
  <si>
    <t>Vybavení</t>
  </si>
  <si>
    <t>5</t>
  </si>
  <si>
    <t>768000001R</t>
  </si>
  <si>
    <t>D+M - Botník (č. 1)</t>
  </si>
  <si>
    <t>10</t>
  </si>
  <si>
    <t>768000002aR</t>
  </si>
  <si>
    <t>D+M - PC stůl (č. 2a)</t>
  </si>
  <si>
    <t>12</t>
  </si>
  <si>
    <t>7</t>
  </si>
  <si>
    <t>768000002bR</t>
  </si>
  <si>
    <t>D+M - PC stůl (č. 2b)</t>
  </si>
  <si>
    <t>14</t>
  </si>
  <si>
    <t>768000003R</t>
  </si>
  <si>
    <t>D+M - Polička malá (č. 3)</t>
  </si>
  <si>
    <t>9</t>
  </si>
  <si>
    <t>768000004R</t>
  </si>
  <si>
    <t>D+M - Polička velká (č. 4)</t>
  </si>
  <si>
    <t>18</t>
  </si>
  <si>
    <t>768000005aR</t>
  </si>
  <si>
    <t>D+M - Postel jednolůžko s úložným prostorem (č. 5a)</t>
  </si>
  <si>
    <t>20</t>
  </si>
  <si>
    <t>11</t>
  </si>
  <si>
    <t>768000005bR</t>
  </si>
  <si>
    <t>D+M - Čelo postele dlouhé (č. 5b)</t>
  </si>
  <si>
    <t>22</t>
  </si>
  <si>
    <t>768000005cR</t>
  </si>
  <si>
    <t>D+M - Čelo postele krátké (č. 5c)</t>
  </si>
  <si>
    <t>24</t>
  </si>
  <si>
    <t>13</t>
  </si>
  <si>
    <t>768000006R</t>
  </si>
  <si>
    <t>D+M - Skříňka (č. 6)</t>
  </si>
  <si>
    <t>26</t>
  </si>
  <si>
    <t>768000007R</t>
  </si>
  <si>
    <t>D+M - Kryt garnýže (č. 7)</t>
  </si>
  <si>
    <t>28</t>
  </si>
  <si>
    <t>768000008R</t>
  </si>
  <si>
    <t>D+M - Věšáková stěna (č. 8)</t>
  </si>
  <si>
    <t>30</t>
  </si>
  <si>
    <t>768000009R</t>
  </si>
  <si>
    <t>D+M - Židle (č. 9)</t>
  </si>
  <si>
    <t>32</t>
  </si>
  <si>
    <t>17</t>
  </si>
  <si>
    <t>768000012R</t>
  </si>
  <si>
    <t>D+M - Mikrovlnná trouba (č. 12)</t>
  </si>
  <si>
    <t>34</t>
  </si>
  <si>
    <t>768000013R</t>
  </si>
  <si>
    <t>D+M - Lednička velká (č. 13)</t>
  </si>
  <si>
    <t>36</t>
  </si>
  <si>
    <t>19</t>
  </si>
  <si>
    <t>998768204R</t>
  </si>
  <si>
    <t>Přesun hmot pro vybavení stanovený procentní sazbou (%) z ceny vodorovná dopravní vzdálenost do 50 m v objektech výšky přes 24 do 36 m</t>
  </si>
  <si>
    <t>38</t>
  </si>
  <si>
    <t>998768205R</t>
  </si>
  <si>
    <t>Přesun hmot pro vybavení stanovený procentní sazbou (%) z ceny Příplatek k ceně za přesun prováděný s omezením mechanizace pro jakoukoliv výšku objektu</t>
  </si>
  <si>
    <t>40</t>
  </si>
  <si>
    <t>02 - Typ F</t>
  </si>
  <si>
    <t>03 - Typ I</t>
  </si>
  <si>
    <t>766000014aR</t>
  </si>
  <si>
    <t>D+M - Kuchyňská linka (vč. vestavěného příslušenství tj. vestavěné světlo po linkou a vestavěný dvojplotýnkový indukční vařič) (č. 14a)</t>
  </si>
  <si>
    <t>768000015R</t>
  </si>
  <si>
    <t>D+M - Lednička malá (č. 15)</t>
  </si>
  <si>
    <t>768000020R</t>
  </si>
  <si>
    <t>D+M - Jídelní stůl (č. 20)</t>
  </si>
  <si>
    <t>768000021R</t>
  </si>
  <si>
    <t>D+M - Digestoř (č. 21)</t>
  </si>
  <si>
    <t>42</t>
  </si>
  <si>
    <t>04 - Typ J</t>
  </si>
  <si>
    <t>05 - Typ K (4 jednotky)</t>
  </si>
  <si>
    <t>766000016R</t>
  </si>
  <si>
    <t>D+M - Kuchyňská linka (vč. vestavěného příslušenství tj. vestavěné světlo po linkou a vestavěný dvojplotýnkový indukční vařič) (č. 16)</t>
  </si>
  <si>
    <t>VV</t>
  </si>
  <si>
    <t>1*4 "Přepočtené koeficientem množství</t>
  </si>
  <si>
    <t>Součet</t>
  </si>
  <si>
    <t>766000017R</t>
  </si>
  <si>
    <t>D+M - Vestavěná skříň (č. 17)</t>
  </si>
  <si>
    <t>VRN - Vedlejší rozpočtové...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</si>
  <si>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</si>
  <si>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</si>
  <si>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</si>
  <si>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</si>
  <si>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</si>
  <si>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Vedlejší rozpočtové náklady</t>
  </si>
  <si>
    <t>VRN3</t>
  </si>
  <si>
    <t>Zařízení staveniště</t>
  </si>
  <si>
    <t>030001000</t>
  </si>
  <si>
    <t>…</t>
  </si>
  <si>
    <t>https://podminky.urs.cz/item/CS_URS_2023_01/030001000</t>
  </si>
  <si>
    <t>VRN4</t>
  </si>
  <si>
    <t>Inženýrská činnost</t>
  </si>
  <si>
    <t>045002000</t>
  </si>
  <si>
    <t>Kompletační a koordinační činnost</t>
  </si>
  <si>
    <t>https://podminky.urs.cz/item/CS_URS_2023_01/045002000</t>
  </si>
  <si>
    <t>VRN6</t>
  </si>
  <si>
    <t>Územní vlivy</t>
  </si>
  <si>
    <t>065002000</t>
  </si>
  <si>
    <t>Mimostaveništní doprava materiálů</t>
  </si>
  <si>
    <t>https://podminky.urs.cz/item/CS_URS_2023_01/065002000</t>
  </si>
  <si>
    <t>VRN7</t>
  </si>
  <si>
    <t>Provozní vlivy</t>
  </si>
  <si>
    <t>070001000</t>
  </si>
  <si>
    <t>https://podminky.urs.cz/item/CS_URS_2023_01/070001000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</si>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</sst>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3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21" fillId="2" borderId="23" xfId="0" applyNumberFormat="1" applyFont="1" applyFill="1" applyBorder="1" applyAlignment="1" applyProtection="1">
      <alignment vertical="center"/>
      <protection locked="0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8" fillId="0" borderId="29" xfId="0" applyFont="1" applyBorder="1" applyAlignment="1">
      <alignment horizontal="left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horizontal="left" vertical="center" wrapText="1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9" fillId="0" borderId="1" xfId="0" applyFont="1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998766204" TargetMode="External" /><Relationship Id="rId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998766204" TargetMode="External" /><Relationship Id="rId2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998766204" TargetMode="External" /><Relationship Id="rId2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998766204" TargetMode="External" /><Relationship Id="rId2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998766204" TargetMode="External" /><Relationship Id="rId2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030001000" TargetMode="External" /><Relationship Id="rId2" Type="http://schemas.openxmlformats.org/officeDocument/2006/relationships/hyperlink" Target="https://podminky.urs.cz/item/CS_URS_2023_01/045002000" TargetMode="External" /><Relationship Id="rId3" Type="http://schemas.openxmlformats.org/officeDocument/2006/relationships/hyperlink" Target="https://podminky.urs.cz/item/CS_URS_2023_01/065002000" TargetMode="External" /><Relationship Id="rId4" Type="http://schemas.openxmlformats.org/officeDocument/2006/relationships/hyperlink" Target="https://podminky.urs.cz/item/CS_URS_2023_01/070001000" TargetMode="External" /><Relationship Id="rId5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27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28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29</v>
      </c>
      <c r="AL11" s="22"/>
      <c r="AM11" s="22"/>
      <c r="AN11" s="27" t="s">
        <v>30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31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32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32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29</v>
      </c>
      <c r="AL14" s="22"/>
      <c r="AM14" s="22"/>
      <c r="AN14" s="34" t="s">
        <v>32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33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34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35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29</v>
      </c>
      <c r="AL17" s="22"/>
      <c r="AM17" s="22"/>
      <c r="AN17" s="27" t="s">
        <v>36</v>
      </c>
      <c r="AO17" s="22"/>
      <c r="AP17" s="22"/>
      <c r="AQ17" s="22"/>
      <c r="AR17" s="20"/>
      <c r="BE17" s="31"/>
      <c r="BS17" s="17" t="s">
        <v>37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38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39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40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29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41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42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43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47</v>
      </c>
      <c r="E29" s="47"/>
      <c r="F29" s="32" t="s">
        <v>48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49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50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51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52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53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54</v>
      </c>
      <c r="U35" s="54"/>
      <c r="V35" s="54"/>
      <c r="W35" s="54"/>
      <c r="X35" s="56" t="s">
        <v>55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56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JS23-090_T01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Zvýšení kapacity koleje Blanice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Chemická 953, 148 00, Praha 4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28. 4. 2023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Vysoká škola ekonomická v Praze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33</v>
      </c>
      <c r="AJ49" s="40"/>
      <c r="AK49" s="40"/>
      <c r="AL49" s="40"/>
      <c r="AM49" s="73" t="str">
        <f>IF(E17="","",E17)</f>
        <v>Drobný Architects, s.r.o.</v>
      </c>
      <c r="AN49" s="64"/>
      <c r="AO49" s="64"/>
      <c r="AP49" s="64"/>
      <c r="AQ49" s="40"/>
      <c r="AR49" s="44"/>
      <c r="AS49" s="74" t="s">
        <v>57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31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38</v>
      </c>
      <c r="AJ50" s="40"/>
      <c r="AK50" s="40"/>
      <c r="AL50" s="40"/>
      <c r="AM50" s="73" t="str">
        <f>IF(E20="","",E20)</f>
        <v>Ing. Jaroslav Stolička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58</v>
      </c>
      <c r="D52" s="87"/>
      <c r="E52" s="87"/>
      <c r="F52" s="87"/>
      <c r="G52" s="87"/>
      <c r="H52" s="88"/>
      <c r="I52" s="89" t="s">
        <v>59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60</v>
      </c>
      <c r="AH52" s="87"/>
      <c r="AI52" s="87"/>
      <c r="AJ52" s="87"/>
      <c r="AK52" s="87"/>
      <c r="AL52" s="87"/>
      <c r="AM52" s="87"/>
      <c r="AN52" s="89" t="s">
        <v>61</v>
      </c>
      <c r="AO52" s="87"/>
      <c r="AP52" s="87"/>
      <c r="AQ52" s="91" t="s">
        <v>62</v>
      </c>
      <c r="AR52" s="44"/>
      <c r="AS52" s="92" t="s">
        <v>63</v>
      </c>
      <c r="AT52" s="93" t="s">
        <v>64</v>
      </c>
      <c r="AU52" s="93" t="s">
        <v>65</v>
      </c>
      <c r="AV52" s="93" t="s">
        <v>66</v>
      </c>
      <c r="AW52" s="93" t="s">
        <v>67</v>
      </c>
      <c r="AX52" s="93" t="s">
        <v>68</v>
      </c>
      <c r="AY52" s="93" t="s">
        <v>69</v>
      </c>
      <c r="AZ52" s="93" t="s">
        <v>70</v>
      </c>
      <c r="BA52" s="93" t="s">
        <v>71</v>
      </c>
      <c r="BB52" s="93" t="s">
        <v>72</v>
      </c>
      <c r="BC52" s="93" t="s">
        <v>73</v>
      </c>
      <c r="BD52" s="94" t="s">
        <v>74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75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ROUND(SUM(AG55:AG60),2)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ROUND(SUM(AS55:AS60),2)</f>
        <v>0</v>
      </c>
      <c r="AT54" s="106">
        <f>ROUND(SUM(AV54:AW54),2)</f>
        <v>0</v>
      </c>
      <c r="AU54" s="107">
        <f>ROUND(SUM(AU55:AU60),5)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ROUND(SUM(AZ55:AZ60),2)</f>
        <v>0</v>
      </c>
      <c r="BA54" s="106">
        <f>ROUND(SUM(BA55:BA60),2)</f>
        <v>0</v>
      </c>
      <c r="BB54" s="106">
        <f>ROUND(SUM(BB55:BB60),2)</f>
        <v>0</v>
      </c>
      <c r="BC54" s="106">
        <f>ROUND(SUM(BC55:BC60),2)</f>
        <v>0</v>
      </c>
      <c r="BD54" s="108">
        <f>ROUND(SUM(BD55:BD60),2)</f>
        <v>0</v>
      </c>
      <c r="BE54" s="6"/>
      <c r="BS54" s="109" t="s">
        <v>76</v>
      </c>
      <c r="BT54" s="109" t="s">
        <v>77</v>
      </c>
      <c r="BU54" s="110" t="s">
        <v>78</v>
      </c>
      <c r="BV54" s="109" t="s">
        <v>79</v>
      </c>
      <c r="BW54" s="109" t="s">
        <v>5</v>
      </c>
      <c r="BX54" s="109" t="s">
        <v>80</v>
      </c>
      <c r="CL54" s="109" t="s">
        <v>19</v>
      </c>
    </row>
    <row r="55" s="7" customFormat="1" ht="16.5" customHeight="1">
      <c r="A55" s="111" t="s">
        <v>81</v>
      </c>
      <c r="B55" s="112"/>
      <c r="C55" s="113"/>
      <c r="D55" s="114" t="s">
        <v>82</v>
      </c>
      <c r="E55" s="114"/>
      <c r="F55" s="114"/>
      <c r="G55" s="114"/>
      <c r="H55" s="114"/>
      <c r="I55" s="115"/>
      <c r="J55" s="114" t="s">
        <v>83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'01 - Typ E'!J30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84</v>
      </c>
      <c r="AR55" s="118"/>
      <c r="AS55" s="119">
        <v>0</v>
      </c>
      <c r="AT55" s="120">
        <f>ROUND(SUM(AV55:AW55),2)</f>
        <v>0</v>
      </c>
      <c r="AU55" s="121">
        <f>'01 - Typ E'!P82</f>
        <v>0</v>
      </c>
      <c r="AV55" s="120">
        <f>'01 - Typ E'!J33</f>
        <v>0</v>
      </c>
      <c r="AW55" s="120">
        <f>'01 - Typ E'!J34</f>
        <v>0</v>
      </c>
      <c r="AX55" s="120">
        <f>'01 - Typ E'!J35</f>
        <v>0</v>
      </c>
      <c r="AY55" s="120">
        <f>'01 - Typ E'!J36</f>
        <v>0</v>
      </c>
      <c r="AZ55" s="120">
        <f>'01 - Typ E'!F33</f>
        <v>0</v>
      </c>
      <c r="BA55" s="120">
        <f>'01 - Typ E'!F34</f>
        <v>0</v>
      </c>
      <c r="BB55" s="120">
        <f>'01 - Typ E'!F35</f>
        <v>0</v>
      </c>
      <c r="BC55" s="120">
        <f>'01 - Typ E'!F36</f>
        <v>0</v>
      </c>
      <c r="BD55" s="122">
        <f>'01 - Typ E'!F37</f>
        <v>0</v>
      </c>
      <c r="BE55" s="7"/>
      <c r="BT55" s="123" t="s">
        <v>85</v>
      </c>
      <c r="BV55" s="123" t="s">
        <v>79</v>
      </c>
      <c r="BW55" s="123" t="s">
        <v>86</v>
      </c>
      <c r="BX55" s="123" t="s">
        <v>5</v>
      </c>
      <c r="CL55" s="123" t="s">
        <v>19</v>
      </c>
      <c r="CM55" s="123" t="s">
        <v>87</v>
      </c>
    </row>
    <row r="56" s="7" customFormat="1" ht="16.5" customHeight="1">
      <c r="A56" s="111" t="s">
        <v>81</v>
      </c>
      <c r="B56" s="112"/>
      <c r="C56" s="113"/>
      <c r="D56" s="114" t="s">
        <v>88</v>
      </c>
      <c r="E56" s="114"/>
      <c r="F56" s="114"/>
      <c r="G56" s="114"/>
      <c r="H56" s="114"/>
      <c r="I56" s="115"/>
      <c r="J56" s="114" t="s">
        <v>89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'02 - Typ F'!J30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84</v>
      </c>
      <c r="AR56" s="118"/>
      <c r="AS56" s="119">
        <v>0</v>
      </c>
      <c r="AT56" s="120">
        <f>ROUND(SUM(AV56:AW56),2)</f>
        <v>0</v>
      </c>
      <c r="AU56" s="121">
        <f>'02 - Typ F'!P82</f>
        <v>0</v>
      </c>
      <c r="AV56" s="120">
        <f>'02 - Typ F'!J33</f>
        <v>0</v>
      </c>
      <c r="AW56" s="120">
        <f>'02 - Typ F'!J34</f>
        <v>0</v>
      </c>
      <c r="AX56" s="120">
        <f>'02 - Typ F'!J35</f>
        <v>0</v>
      </c>
      <c r="AY56" s="120">
        <f>'02 - Typ F'!J36</f>
        <v>0</v>
      </c>
      <c r="AZ56" s="120">
        <f>'02 - Typ F'!F33</f>
        <v>0</v>
      </c>
      <c r="BA56" s="120">
        <f>'02 - Typ F'!F34</f>
        <v>0</v>
      </c>
      <c r="BB56" s="120">
        <f>'02 - Typ F'!F35</f>
        <v>0</v>
      </c>
      <c r="BC56" s="120">
        <f>'02 - Typ F'!F36</f>
        <v>0</v>
      </c>
      <c r="BD56" s="122">
        <f>'02 - Typ F'!F37</f>
        <v>0</v>
      </c>
      <c r="BE56" s="7"/>
      <c r="BT56" s="123" t="s">
        <v>85</v>
      </c>
      <c r="BV56" s="123" t="s">
        <v>79</v>
      </c>
      <c r="BW56" s="123" t="s">
        <v>90</v>
      </c>
      <c r="BX56" s="123" t="s">
        <v>5</v>
      </c>
      <c r="CL56" s="123" t="s">
        <v>19</v>
      </c>
      <c r="CM56" s="123" t="s">
        <v>87</v>
      </c>
    </row>
    <row r="57" s="7" customFormat="1" ht="16.5" customHeight="1">
      <c r="A57" s="111" t="s">
        <v>81</v>
      </c>
      <c r="B57" s="112"/>
      <c r="C57" s="113"/>
      <c r="D57" s="114" t="s">
        <v>91</v>
      </c>
      <c r="E57" s="114"/>
      <c r="F57" s="114"/>
      <c r="G57" s="114"/>
      <c r="H57" s="114"/>
      <c r="I57" s="115"/>
      <c r="J57" s="114" t="s">
        <v>92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'03 - Typ I'!J30</f>
        <v>0</v>
      </c>
      <c r="AH57" s="115"/>
      <c r="AI57" s="115"/>
      <c r="AJ57" s="115"/>
      <c r="AK57" s="115"/>
      <c r="AL57" s="115"/>
      <c r="AM57" s="115"/>
      <c r="AN57" s="116">
        <f>SUM(AG57,AT57)</f>
        <v>0</v>
      </c>
      <c r="AO57" s="115"/>
      <c r="AP57" s="115"/>
      <c r="AQ57" s="117" t="s">
        <v>84</v>
      </c>
      <c r="AR57" s="118"/>
      <c r="AS57" s="119">
        <v>0</v>
      </c>
      <c r="AT57" s="120">
        <f>ROUND(SUM(AV57:AW57),2)</f>
        <v>0</v>
      </c>
      <c r="AU57" s="121">
        <f>'03 - Typ I'!P82</f>
        <v>0</v>
      </c>
      <c r="AV57" s="120">
        <f>'03 - Typ I'!J33</f>
        <v>0</v>
      </c>
      <c r="AW57" s="120">
        <f>'03 - Typ I'!J34</f>
        <v>0</v>
      </c>
      <c r="AX57" s="120">
        <f>'03 - Typ I'!J35</f>
        <v>0</v>
      </c>
      <c r="AY57" s="120">
        <f>'03 - Typ I'!J36</f>
        <v>0</v>
      </c>
      <c r="AZ57" s="120">
        <f>'03 - Typ I'!F33</f>
        <v>0</v>
      </c>
      <c r="BA57" s="120">
        <f>'03 - Typ I'!F34</f>
        <v>0</v>
      </c>
      <c r="BB57" s="120">
        <f>'03 - Typ I'!F35</f>
        <v>0</v>
      </c>
      <c r="BC57" s="120">
        <f>'03 - Typ I'!F36</f>
        <v>0</v>
      </c>
      <c r="BD57" s="122">
        <f>'03 - Typ I'!F37</f>
        <v>0</v>
      </c>
      <c r="BE57" s="7"/>
      <c r="BT57" s="123" t="s">
        <v>85</v>
      </c>
      <c r="BV57" s="123" t="s">
        <v>79</v>
      </c>
      <c r="BW57" s="123" t="s">
        <v>93</v>
      </c>
      <c r="BX57" s="123" t="s">
        <v>5</v>
      </c>
      <c r="CL57" s="123" t="s">
        <v>19</v>
      </c>
      <c r="CM57" s="123" t="s">
        <v>87</v>
      </c>
    </row>
    <row r="58" s="7" customFormat="1" ht="16.5" customHeight="1">
      <c r="A58" s="111" t="s">
        <v>81</v>
      </c>
      <c r="B58" s="112"/>
      <c r="C58" s="113"/>
      <c r="D58" s="114" t="s">
        <v>94</v>
      </c>
      <c r="E58" s="114"/>
      <c r="F58" s="114"/>
      <c r="G58" s="114"/>
      <c r="H58" s="114"/>
      <c r="I58" s="115"/>
      <c r="J58" s="114" t="s">
        <v>95</v>
      </c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114"/>
      <c r="AB58" s="114"/>
      <c r="AC58" s="114"/>
      <c r="AD58" s="114"/>
      <c r="AE58" s="114"/>
      <c r="AF58" s="114"/>
      <c r="AG58" s="116">
        <f>'04 - Typ J'!J30</f>
        <v>0</v>
      </c>
      <c r="AH58" s="115"/>
      <c r="AI58" s="115"/>
      <c r="AJ58" s="115"/>
      <c r="AK58" s="115"/>
      <c r="AL58" s="115"/>
      <c r="AM58" s="115"/>
      <c r="AN58" s="116">
        <f>SUM(AG58,AT58)</f>
        <v>0</v>
      </c>
      <c r="AO58" s="115"/>
      <c r="AP58" s="115"/>
      <c r="AQ58" s="117" t="s">
        <v>84</v>
      </c>
      <c r="AR58" s="118"/>
      <c r="AS58" s="119">
        <v>0</v>
      </c>
      <c r="AT58" s="120">
        <f>ROUND(SUM(AV58:AW58),2)</f>
        <v>0</v>
      </c>
      <c r="AU58" s="121">
        <f>'04 - Typ J'!P82</f>
        <v>0</v>
      </c>
      <c r="AV58" s="120">
        <f>'04 - Typ J'!J33</f>
        <v>0</v>
      </c>
      <c r="AW58" s="120">
        <f>'04 - Typ J'!J34</f>
        <v>0</v>
      </c>
      <c r="AX58" s="120">
        <f>'04 - Typ J'!J35</f>
        <v>0</v>
      </c>
      <c r="AY58" s="120">
        <f>'04 - Typ J'!J36</f>
        <v>0</v>
      </c>
      <c r="AZ58" s="120">
        <f>'04 - Typ J'!F33</f>
        <v>0</v>
      </c>
      <c r="BA58" s="120">
        <f>'04 - Typ J'!F34</f>
        <v>0</v>
      </c>
      <c r="BB58" s="120">
        <f>'04 - Typ J'!F35</f>
        <v>0</v>
      </c>
      <c r="BC58" s="120">
        <f>'04 - Typ J'!F36</f>
        <v>0</v>
      </c>
      <c r="BD58" s="122">
        <f>'04 - Typ J'!F37</f>
        <v>0</v>
      </c>
      <c r="BE58" s="7"/>
      <c r="BT58" s="123" t="s">
        <v>85</v>
      </c>
      <c r="BV58" s="123" t="s">
        <v>79</v>
      </c>
      <c r="BW58" s="123" t="s">
        <v>96</v>
      </c>
      <c r="BX58" s="123" t="s">
        <v>5</v>
      </c>
      <c r="CL58" s="123" t="s">
        <v>19</v>
      </c>
      <c r="CM58" s="123" t="s">
        <v>87</v>
      </c>
    </row>
    <row r="59" s="7" customFormat="1" ht="16.5" customHeight="1">
      <c r="A59" s="111" t="s">
        <v>81</v>
      </c>
      <c r="B59" s="112"/>
      <c r="C59" s="113"/>
      <c r="D59" s="114" t="s">
        <v>97</v>
      </c>
      <c r="E59" s="114"/>
      <c r="F59" s="114"/>
      <c r="G59" s="114"/>
      <c r="H59" s="114"/>
      <c r="I59" s="115"/>
      <c r="J59" s="114" t="s">
        <v>98</v>
      </c>
      <c r="K59" s="114"/>
      <c r="L59" s="114"/>
      <c r="M59" s="114"/>
      <c r="N59" s="114"/>
      <c r="O59" s="114"/>
      <c r="P59" s="114"/>
      <c r="Q59" s="114"/>
      <c r="R59" s="114"/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  <c r="AE59" s="114"/>
      <c r="AF59" s="114"/>
      <c r="AG59" s="116">
        <f>'05 - Typ K (4 jednotky)'!J30</f>
        <v>0</v>
      </c>
      <c r="AH59" s="115"/>
      <c r="AI59" s="115"/>
      <c r="AJ59" s="115"/>
      <c r="AK59" s="115"/>
      <c r="AL59" s="115"/>
      <c r="AM59" s="115"/>
      <c r="AN59" s="116">
        <f>SUM(AG59,AT59)</f>
        <v>0</v>
      </c>
      <c r="AO59" s="115"/>
      <c r="AP59" s="115"/>
      <c r="AQ59" s="117" t="s">
        <v>84</v>
      </c>
      <c r="AR59" s="118"/>
      <c r="AS59" s="119">
        <v>0</v>
      </c>
      <c r="AT59" s="120">
        <f>ROUND(SUM(AV59:AW59),2)</f>
        <v>0</v>
      </c>
      <c r="AU59" s="121">
        <f>'05 - Typ K (4 jednotky)'!P82</f>
        <v>0</v>
      </c>
      <c r="AV59" s="120">
        <f>'05 - Typ K (4 jednotky)'!J33</f>
        <v>0</v>
      </c>
      <c r="AW59" s="120">
        <f>'05 - Typ K (4 jednotky)'!J34</f>
        <v>0</v>
      </c>
      <c r="AX59" s="120">
        <f>'05 - Typ K (4 jednotky)'!J35</f>
        <v>0</v>
      </c>
      <c r="AY59" s="120">
        <f>'05 - Typ K (4 jednotky)'!J36</f>
        <v>0</v>
      </c>
      <c r="AZ59" s="120">
        <f>'05 - Typ K (4 jednotky)'!F33</f>
        <v>0</v>
      </c>
      <c r="BA59" s="120">
        <f>'05 - Typ K (4 jednotky)'!F34</f>
        <v>0</v>
      </c>
      <c r="BB59" s="120">
        <f>'05 - Typ K (4 jednotky)'!F35</f>
        <v>0</v>
      </c>
      <c r="BC59" s="120">
        <f>'05 - Typ K (4 jednotky)'!F36</f>
        <v>0</v>
      </c>
      <c r="BD59" s="122">
        <f>'05 - Typ K (4 jednotky)'!F37</f>
        <v>0</v>
      </c>
      <c r="BE59" s="7"/>
      <c r="BT59" s="123" t="s">
        <v>85</v>
      </c>
      <c r="BV59" s="123" t="s">
        <v>79</v>
      </c>
      <c r="BW59" s="123" t="s">
        <v>99</v>
      </c>
      <c r="BX59" s="123" t="s">
        <v>5</v>
      </c>
      <c r="CL59" s="123" t="s">
        <v>19</v>
      </c>
      <c r="CM59" s="123" t="s">
        <v>87</v>
      </c>
    </row>
    <row r="60" s="7" customFormat="1" ht="16.5" customHeight="1">
      <c r="A60" s="111" t="s">
        <v>81</v>
      </c>
      <c r="B60" s="112"/>
      <c r="C60" s="113"/>
      <c r="D60" s="114" t="s">
        <v>100</v>
      </c>
      <c r="E60" s="114"/>
      <c r="F60" s="114"/>
      <c r="G60" s="114"/>
      <c r="H60" s="114"/>
      <c r="I60" s="115"/>
      <c r="J60" s="114" t="s">
        <v>101</v>
      </c>
      <c r="K60" s="114"/>
      <c r="L60" s="114"/>
      <c r="M60" s="114"/>
      <c r="N60" s="114"/>
      <c r="O60" s="114"/>
      <c r="P60" s="114"/>
      <c r="Q60" s="114"/>
      <c r="R60" s="114"/>
      <c r="S60" s="114"/>
      <c r="T60" s="114"/>
      <c r="U60" s="114"/>
      <c r="V60" s="114"/>
      <c r="W60" s="114"/>
      <c r="X60" s="114"/>
      <c r="Y60" s="114"/>
      <c r="Z60" s="114"/>
      <c r="AA60" s="114"/>
      <c r="AB60" s="114"/>
      <c r="AC60" s="114"/>
      <c r="AD60" s="114"/>
      <c r="AE60" s="114"/>
      <c r="AF60" s="114"/>
      <c r="AG60" s="116">
        <f>'VRN - Vedlejší rozpočtové...'!J30</f>
        <v>0</v>
      </c>
      <c r="AH60" s="115"/>
      <c r="AI60" s="115"/>
      <c r="AJ60" s="115"/>
      <c r="AK60" s="115"/>
      <c r="AL60" s="115"/>
      <c r="AM60" s="115"/>
      <c r="AN60" s="116">
        <f>SUM(AG60,AT60)</f>
        <v>0</v>
      </c>
      <c r="AO60" s="115"/>
      <c r="AP60" s="115"/>
      <c r="AQ60" s="117" t="s">
        <v>84</v>
      </c>
      <c r="AR60" s="118"/>
      <c r="AS60" s="124">
        <v>0</v>
      </c>
      <c r="AT60" s="125">
        <f>ROUND(SUM(AV60:AW60),2)</f>
        <v>0</v>
      </c>
      <c r="AU60" s="126">
        <f>'VRN - Vedlejší rozpočtové...'!P84</f>
        <v>0</v>
      </c>
      <c r="AV60" s="125">
        <f>'VRN - Vedlejší rozpočtové...'!J33</f>
        <v>0</v>
      </c>
      <c r="AW60" s="125">
        <f>'VRN - Vedlejší rozpočtové...'!J34</f>
        <v>0</v>
      </c>
      <c r="AX60" s="125">
        <f>'VRN - Vedlejší rozpočtové...'!J35</f>
        <v>0</v>
      </c>
      <c r="AY60" s="125">
        <f>'VRN - Vedlejší rozpočtové...'!J36</f>
        <v>0</v>
      </c>
      <c r="AZ60" s="125">
        <f>'VRN - Vedlejší rozpočtové...'!F33</f>
        <v>0</v>
      </c>
      <c r="BA60" s="125">
        <f>'VRN - Vedlejší rozpočtové...'!F34</f>
        <v>0</v>
      </c>
      <c r="BB60" s="125">
        <f>'VRN - Vedlejší rozpočtové...'!F35</f>
        <v>0</v>
      </c>
      <c r="BC60" s="125">
        <f>'VRN - Vedlejší rozpočtové...'!F36</f>
        <v>0</v>
      </c>
      <c r="BD60" s="127">
        <f>'VRN - Vedlejší rozpočtové...'!F37</f>
        <v>0</v>
      </c>
      <c r="BE60" s="7"/>
      <c r="BT60" s="123" t="s">
        <v>85</v>
      </c>
      <c r="BV60" s="123" t="s">
        <v>79</v>
      </c>
      <c r="BW60" s="123" t="s">
        <v>102</v>
      </c>
      <c r="BX60" s="123" t="s">
        <v>5</v>
      </c>
      <c r="CL60" s="123" t="s">
        <v>19</v>
      </c>
      <c r="CM60" s="123" t="s">
        <v>87</v>
      </c>
    </row>
    <row r="61" s="2" customFormat="1" ht="30" customHeight="1">
      <c r="A61" s="38"/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  <c r="AF61" s="40"/>
      <c r="AG61" s="40"/>
      <c r="AH61" s="40"/>
      <c r="AI61" s="40"/>
      <c r="AJ61" s="40"/>
      <c r="AK61" s="40"/>
      <c r="AL61" s="40"/>
      <c r="AM61" s="40"/>
      <c r="AN61" s="40"/>
      <c r="AO61" s="40"/>
      <c r="AP61" s="40"/>
      <c r="AQ61" s="40"/>
      <c r="AR61" s="44"/>
      <c r="AS61" s="38"/>
      <c r="AT61" s="38"/>
      <c r="AU61" s="38"/>
      <c r="AV61" s="38"/>
      <c r="AW61" s="38"/>
      <c r="AX61" s="38"/>
      <c r="AY61" s="38"/>
      <c r="AZ61" s="38"/>
      <c r="BA61" s="38"/>
      <c r="BB61" s="38"/>
      <c r="BC61" s="38"/>
      <c r="BD61" s="38"/>
      <c r="BE61" s="38"/>
    </row>
    <row r="62" s="2" customFormat="1" ht="6.96" customHeight="1">
      <c r="A62" s="38"/>
      <c r="B62" s="59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44"/>
      <c r="AS62" s="38"/>
      <c r="AT62" s="38"/>
      <c r="AU62" s="38"/>
      <c r="AV62" s="38"/>
      <c r="AW62" s="38"/>
      <c r="AX62" s="38"/>
      <c r="AY62" s="38"/>
      <c r="AZ62" s="38"/>
      <c r="BA62" s="38"/>
      <c r="BB62" s="38"/>
      <c r="BC62" s="38"/>
      <c r="BD62" s="38"/>
      <c r="BE62" s="38"/>
    </row>
  </sheetData>
  <sheetProtection sheet="1" formatColumns="0" formatRows="0" objects="1" scenarios="1" spinCount="100000" saltValue="fEtISLsZshmlzfo749R3Od73t9Gy+WWzoiIOF/uwE7mZ9ryWEyow5LL4hfKXbdRKpPhQOB3igj74wSXfr4hZLA==" hashValue="rSoNw7/KCuAT1wTfQvywX6av7UQMrC8BIHZabTBkqqczoWp0wV+5//LU8mVGTf4DUTGcH5CtEZRLr5FCZPh4uw==" algorithmName="SHA-512" password="CC35"/>
  <mergeCells count="62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01 - Typ E'!C2" display="/"/>
    <hyperlink ref="A56" location="'02 - Typ F'!C2" display="/"/>
    <hyperlink ref="A57" location="'03 - Typ I'!C2" display="/"/>
    <hyperlink ref="A58" location="'04 - Typ J'!C2" display="/"/>
    <hyperlink ref="A59" location="'05 - Typ K (4 jednotky)'!C2" display="/"/>
    <hyperlink ref="A60" location="'VR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87</v>
      </c>
    </row>
    <row r="4" s="1" customFormat="1" ht="24.96" customHeight="1">
      <c r="B4" s="20"/>
      <c r="D4" s="130" t="s">
        <v>103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Zvýšení kapacity koleje Blanice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104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105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28. 4. 2023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30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26</v>
      </c>
      <c r="J20" s="136" t="s">
        <v>34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35</v>
      </c>
      <c r="F21" s="38"/>
      <c r="G21" s="38"/>
      <c r="H21" s="38"/>
      <c r="I21" s="132" t="s">
        <v>29</v>
      </c>
      <c r="J21" s="136" t="s">
        <v>36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38</v>
      </c>
      <c r="E23" s="38"/>
      <c r="F23" s="38"/>
      <c r="G23" s="38"/>
      <c r="H23" s="38"/>
      <c r="I23" s="132" t="s">
        <v>26</v>
      </c>
      <c r="J23" s="136" t="s">
        <v>39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40</v>
      </c>
      <c r="F24" s="38"/>
      <c r="G24" s="38"/>
      <c r="H24" s="38"/>
      <c r="I24" s="132" t="s">
        <v>29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41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43</v>
      </c>
      <c r="E30" s="38"/>
      <c r="F30" s="38"/>
      <c r="G30" s="38"/>
      <c r="H30" s="38"/>
      <c r="I30" s="38"/>
      <c r="J30" s="144">
        <f>ROUND(J82,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45</v>
      </c>
      <c r="G32" s="38"/>
      <c r="H32" s="38"/>
      <c r="I32" s="145" t="s">
        <v>44</v>
      </c>
      <c r="J32" s="145" t="s">
        <v>46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47</v>
      </c>
      <c r="E33" s="132" t="s">
        <v>48</v>
      </c>
      <c r="F33" s="147">
        <f>ROUND((SUM(BE82:BE106)),  2)</f>
        <v>0</v>
      </c>
      <c r="G33" s="38"/>
      <c r="H33" s="38"/>
      <c r="I33" s="148">
        <v>0.20999999999999999</v>
      </c>
      <c r="J33" s="147">
        <f>ROUND(((SUM(BE82:BE106))*I33),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49</v>
      </c>
      <c r="F34" s="147">
        <f>ROUND((SUM(BF82:BF106)),  2)</f>
        <v>0</v>
      </c>
      <c r="G34" s="38"/>
      <c r="H34" s="38"/>
      <c r="I34" s="148">
        <v>0.14999999999999999</v>
      </c>
      <c r="J34" s="147">
        <f>ROUND(((SUM(BF82:BF106))*I34),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50</v>
      </c>
      <c r="F35" s="147">
        <f>ROUND((SUM(BG82:BG106)),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51</v>
      </c>
      <c r="F36" s="147">
        <f>ROUND((SUM(BH82:BH106)),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52</v>
      </c>
      <c r="F37" s="147">
        <f>ROUND((SUM(BI82:BI106)),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53</v>
      </c>
      <c r="E39" s="151"/>
      <c r="F39" s="151"/>
      <c r="G39" s="152" t="s">
        <v>54</v>
      </c>
      <c r="H39" s="153" t="s">
        <v>55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106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Zvýšení kapacity koleje Blanice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104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01 - Typ E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Chemická 953, 148 00, Praha 4</v>
      </c>
      <c r="G52" s="40"/>
      <c r="H52" s="40"/>
      <c r="I52" s="32" t="s">
        <v>23</v>
      </c>
      <c r="J52" s="72" t="str">
        <f>IF(J12="","",J12)</f>
        <v>28. 4. 2023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Vysoká škola ekonomická v Praze</v>
      </c>
      <c r="G54" s="40"/>
      <c r="H54" s="40"/>
      <c r="I54" s="32" t="s">
        <v>33</v>
      </c>
      <c r="J54" s="36" t="str">
        <f>E21</f>
        <v>Drobný Architects,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38</v>
      </c>
      <c r="J55" s="36" t="str">
        <f>E24</f>
        <v>Ing. Jaroslav Stolička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107</v>
      </c>
      <c r="D57" s="162"/>
      <c r="E57" s="162"/>
      <c r="F57" s="162"/>
      <c r="G57" s="162"/>
      <c r="H57" s="162"/>
      <c r="I57" s="162"/>
      <c r="J57" s="163" t="s">
        <v>108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75</v>
      </c>
      <c r="D59" s="40"/>
      <c r="E59" s="40"/>
      <c r="F59" s="40"/>
      <c r="G59" s="40"/>
      <c r="H59" s="40"/>
      <c r="I59" s="40"/>
      <c r="J59" s="102">
        <f>J82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109</v>
      </c>
    </row>
    <row r="60" s="9" customFormat="1" ht="24.96" customHeight="1">
      <c r="A60" s="9"/>
      <c r="B60" s="165"/>
      <c r="C60" s="166"/>
      <c r="D60" s="167" t="s">
        <v>110</v>
      </c>
      <c r="E60" s="168"/>
      <c r="F60" s="168"/>
      <c r="G60" s="168"/>
      <c r="H60" s="168"/>
      <c r="I60" s="168"/>
      <c r="J60" s="169">
        <f>J83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111</v>
      </c>
      <c r="E61" s="174"/>
      <c r="F61" s="174"/>
      <c r="G61" s="174"/>
      <c r="H61" s="174"/>
      <c r="I61" s="174"/>
      <c r="J61" s="175">
        <f>J84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112</v>
      </c>
      <c r="E62" s="174"/>
      <c r="F62" s="174"/>
      <c r="G62" s="174"/>
      <c r="H62" s="174"/>
      <c r="I62" s="174"/>
      <c r="J62" s="175">
        <f>J90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8"/>
      <c r="B63" s="39"/>
      <c r="C63" s="40"/>
      <c r="D63" s="40"/>
      <c r="E63" s="40"/>
      <c r="F63" s="40"/>
      <c r="G63" s="40"/>
      <c r="H63" s="40"/>
      <c r="I63" s="40"/>
      <c r="J63" s="40"/>
      <c r="K63" s="40"/>
      <c r="L63" s="13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s="2" customFormat="1" ht="6.96" customHeight="1">
      <c r="A64" s="38"/>
      <c r="B64" s="59"/>
      <c r="C64" s="60"/>
      <c r="D64" s="60"/>
      <c r="E64" s="60"/>
      <c r="F64" s="60"/>
      <c r="G64" s="60"/>
      <c r="H64" s="60"/>
      <c r="I64" s="60"/>
      <c r="J64" s="60"/>
      <c r="K64" s="60"/>
      <c r="L64" s="13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8" s="2" customFormat="1" ht="6.96" customHeight="1">
      <c r="A68" s="38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24.96" customHeight="1">
      <c r="A69" s="38"/>
      <c r="B69" s="39"/>
      <c r="C69" s="23" t="s">
        <v>113</v>
      </c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6.96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16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6.5" customHeight="1">
      <c r="A72" s="38"/>
      <c r="B72" s="39"/>
      <c r="C72" s="40"/>
      <c r="D72" s="40"/>
      <c r="E72" s="160" t="str">
        <f>E7</f>
        <v>Zvýšení kapacity koleje Blanice</v>
      </c>
      <c r="F72" s="32"/>
      <c r="G72" s="32"/>
      <c r="H72" s="32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104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69" t="str">
        <f>E9</f>
        <v>01 - Typ E</v>
      </c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21</v>
      </c>
      <c r="D76" s="40"/>
      <c r="E76" s="40"/>
      <c r="F76" s="27" t="str">
        <f>F12</f>
        <v>Chemická 953, 148 00, Praha 4</v>
      </c>
      <c r="G76" s="40"/>
      <c r="H76" s="40"/>
      <c r="I76" s="32" t="s">
        <v>23</v>
      </c>
      <c r="J76" s="72" t="str">
        <f>IF(J12="","",J12)</f>
        <v>28. 4. 2023</v>
      </c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25.65" customHeight="1">
      <c r="A78" s="38"/>
      <c r="B78" s="39"/>
      <c r="C78" s="32" t="s">
        <v>25</v>
      </c>
      <c r="D78" s="40"/>
      <c r="E78" s="40"/>
      <c r="F78" s="27" t="str">
        <f>E15</f>
        <v>Vysoká škola ekonomická v Praze</v>
      </c>
      <c r="G78" s="40"/>
      <c r="H78" s="40"/>
      <c r="I78" s="32" t="s">
        <v>33</v>
      </c>
      <c r="J78" s="36" t="str">
        <f>E21</f>
        <v>Drobný Architects, s.r.o.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31</v>
      </c>
      <c r="D79" s="40"/>
      <c r="E79" s="40"/>
      <c r="F79" s="27" t="str">
        <f>IF(E18="","",E18)</f>
        <v>Vyplň údaj</v>
      </c>
      <c r="G79" s="40"/>
      <c r="H79" s="40"/>
      <c r="I79" s="32" t="s">
        <v>38</v>
      </c>
      <c r="J79" s="36" t="str">
        <f>E24</f>
        <v>Ing. Jaroslav Stolička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0.32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11" customFormat="1" ht="29.28" customHeight="1">
      <c r="A81" s="177"/>
      <c r="B81" s="178"/>
      <c r="C81" s="179" t="s">
        <v>114</v>
      </c>
      <c r="D81" s="180" t="s">
        <v>62</v>
      </c>
      <c r="E81" s="180" t="s">
        <v>58</v>
      </c>
      <c r="F81" s="180" t="s">
        <v>59</v>
      </c>
      <c r="G81" s="180" t="s">
        <v>115</v>
      </c>
      <c r="H81" s="180" t="s">
        <v>116</v>
      </c>
      <c r="I81" s="180" t="s">
        <v>117</v>
      </c>
      <c r="J81" s="180" t="s">
        <v>108</v>
      </c>
      <c r="K81" s="181" t="s">
        <v>118</v>
      </c>
      <c r="L81" s="182"/>
      <c r="M81" s="92" t="s">
        <v>19</v>
      </c>
      <c r="N81" s="93" t="s">
        <v>47</v>
      </c>
      <c r="O81" s="93" t="s">
        <v>119</v>
      </c>
      <c r="P81" s="93" t="s">
        <v>120</v>
      </c>
      <c r="Q81" s="93" t="s">
        <v>121</v>
      </c>
      <c r="R81" s="93" t="s">
        <v>122</v>
      </c>
      <c r="S81" s="93" t="s">
        <v>123</v>
      </c>
      <c r="T81" s="94" t="s">
        <v>124</v>
      </c>
      <c r="U81" s="177"/>
      <c r="V81" s="177"/>
      <c r="W81" s="177"/>
      <c r="X81" s="177"/>
      <c r="Y81" s="177"/>
      <c r="Z81" s="177"/>
      <c r="AA81" s="177"/>
      <c r="AB81" s="177"/>
      <c r="AC81" s="177"/>
      <c r="AD81" s="177"/>
      <c r="AE81" s="177"/>
    </row>
    <row r="82" s="2" customFormat="1" ht="22.8" customHeight="1">
      <c r="A82" s="38"/>
      <c r="B82" s="39"/>
      <c r="C82" s="99" t="s">
        <v>125</v>
      </c>
      <c r="D82" s="40"/>
      <c r="E82" s="40"/>
      <c r="F82" s="40"/>
      <c r="G82" s="40"/>
      <c r="H82" s="40"/>
      <c r="I82" s="40"/>
      <c r="J82" s="183">
        <f>BK82</f>
        <v>0</v>
      </c>
      <c r="K82" s="40"/>
      <c r="L82" s="44"/>
      <c r="M82" s="95"/>
      <c r="N82" s="184"/>
      <c r="O82" s="96"/>
      <c r="P82" s="185">
        <f>P83</f>
        <v>0</v>
      </c>
      <c r="Q82" s="96"/>
      <c r="R82" s="185">
        <f>R83</f>
        <v>0</v>
      </c>
      <c r="S82" s="96"/>
      <c r="T82" s="186">
        <f>T83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T82" s="17" t="s">
        <v>76</v>
      </c>
      <c r="AU82" s="17" t="s">
        <v>109</v>
      </c>
      <c r="BK82" s="187">
        <f>BK83</f>
        <v>0</v>
      </c>
    </row>
    <row r="83" s="12" customFormat="1" ht="25.92" customHeight="1">
      <c r="A83" s="12"/>
      <c r="B83" s="188"/>
      <c r="C83" s="189"/>
      <c r="D83" s="190" t="s">
        <v>76</v>
      </c>
      <c r="E83" s="191" t="s">
        <v>126</v>
      </c>
      <c r="F83" s="191" t="s">
        <v>127</v>
      </c>
      <c r="G83" s="189"/>
      <c r="H83" s="189"/>
      <c r="I83" s="192"/>
      <c r="J83" s="193">
        <f>BK83</f>
        <v>0</v>
      </c>
      <c r="K83" s="189"/>
      <c r="L83" s="194"/>
      <c r="M83" s="195"/>
      <c r="N83" s="196"/>
      <c r="O83" s="196"/>
      <c r="P83" s="197">
        <f>P84+P90</f>
        <v>0</v>
      </c>
      <c r="Q83" s="196"/>
      <c r="R83" s="197">
        <f>R84+R90</f>
        <v>0</v>
      </c>
      <c r="S83" s="196"/>
      <c r="T83" s="198">
        <f>T84+T90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9" t="s">
        <v>87</v>
      </c>
      <c r="AT83" s="200" t="s">
        <v>76</v>
      </c>
      <c r="AU83" s="200" t="s">
        <v>77</v>
      </c>
      <c r="AY83" s="199" t="s">
        <v>128</v>
      </c>
      <c r="BK83" s="201">
        <f>BK84+BK90</f>
        <v>0</v>
      </c>
    </row>
    <row r="84" s="12" customFormat="1" ht="22.8" customHeight="1">
      <c r="A84" s="12"/>
      <c r="B84" s="188"/>
      <c r="C84" s="189"/>
      <c r="D84" s="190" t="s">
        <v>76</v>
      </c>
      <c r="E84" s="202" t="s">
        <v>129</v>
      </c>
      <c r="F84" s="202" t="s">
        <v>130</v>
      </c>
      <c r="G84" s="189"/>
      <c r="H84" s="189"/>
      <c r="I84" s="192"/>
      <c r="J84" s="203">
        <f>BK84</f>
        <v>0</v>
      </c>
      <c r="K84" s="189"/>
      <c r="L84" s="194"/>
      <c r="M84" s="195"/>
      <c r="N84" s="196"/>
      <c r="O84" s="196"/>
      <c r="P84" s="197">
        <f>SUM(P85:P89)</f>
        <v>0</v>
      </c>
      <c r="Q84" s="196"/>
      <c r="R84" s="197">
        <f>SUM(R85:R89)</f>
        <v>0</v>
      </c>
      <c r="S84" s="196"/>
      <c r="T84" s="198">
        <f>SUM(T85:T89)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9" t="s">
        <v>87</v>
      </c>
      <c r="AT84" s="200" t="s">
        <v>76</v>
      </c>
      <c r="AU84" s="200" t="s">
        <v>85</v>
      </c>
      <c r="AY84" s="199" t="s">
        <v>128</v>
      </c>
      <c r="BK84" s="201">
        <f>SUM(BK85:BK89)</f>
        <v>0</v>
      </c>
    </row>
    <row r="85" s="2" customFormat="1" ht="16.5" customHeight="1">
      <c r="A85" s="38"/>
      <c r="B85" s="39"/>
      <c r="C85" s="204" t="s">
        <v>85</v>
      </c>
      <c r="D85" s="204" t="s">
        <v>131</v>
      </c>
      <c r="E85" s="205" t="s">
        <v>132</v>
      </c>
      <c r="F85" s="206" t="s">
        <v>133</v>
      </c>
      <c r="G85" s="207" t="s">
        <v>134</v>
      </c>
      <c r="H85" s="208">
        <v>2</v>
      </c>
      <c r="I85" s="209"/>
      <c r="J85" s="210">
        <f>ROUND(I85*H85,2)</f>
        <v>0</v>
      </c>
      <c r="K85" s="206" t="s">
        <v>19</v>
      </c>
      <c r="L85" s="44"/>
      <c r="M85" s="211" t="s">
        <v>19</v>
      </c>
      <c r="N85" s="212" t="s">
        <v>48</v>
      </c>
      <c r="O85" s="84"/>
      <c r="P85" s="213">
        <f>O85*H85</f>
        <v>0</v>
      </c>
      <c r="Q85" s="213">
        <v>0</v>
      </c>
      <c r="R85" s="213">
        <f>Q85*H85</f>
        <v>0</v>
      </c>
      <c r="S85" s="213">
        <v>0</v>
      </c>
      <c r="T85" s="214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215" t="s">
        <v>135</v>
      </c>
      <c r="AT85" s="215" t="s">
        <v>131</v>
      </c>
      <c r="AU85" s="215" t="s">
        <v>87</v>
      </c>
      <c r="AY85" s="17" t="s">
        <v>128</v>
      </c>
      <c r="BE85" s="216">
        <f>IF(N85="základní",J85,0)</f>
        <v>0</v>
      </c>
      <c r="BF85" s="216">
        <f>IF(N85="snížená",J85,0)</f>
        <v>0</v>
      </c>
      <c r="BG85" s="216">
        <f>IF(N85="zákl. přenesená",J85,0)</f>
        <v>0</v>
      </c>
      <c r="BH85" s="216">
        <f>IF(N85="sníž. přenesená",J85,0)</f>
        <v>0</v>
      </c>
      <c r="BI85" s="216">
        <f>IF(N85="nulová",J85,0)</f>
        <v>0</v>
      </c>
      <c r="BJ85" s="17" t="s">
        <v>85</v>
      </c>
      <c r="BK85" s="216">
        <f>ROUND(I85*H85,2)</f>
        <v>0</v>
      </c>
      <c r="BL85" s="17" t="s">
        <v>135</v>
      </c>
      <c r="BM85" s="215" t="s">
        <v>87</v>
      </c>
    </row>
    <row r="86" s="2" customFormat="1" ht="24.15" customHeight="1">
      <c r="A86" s="38"/>
      <c r="B86" s="39"/>
      <c r="C86" s="204" t="s">
        <v>87</v>
      </c>
      <c r="D86" s="204" t="s">
        <v>131</v>
      </c>
      <c r="E86" s="205" t="s">
        <v>136</v>
      </c>
      <c r="F86" s="206" t="s">
        <v>137</v>
      </c>
      <c r="G86" s="207" t="s">
        <v>134</v>
      </c>
      <c r="H86" s="208">
        <v>1</v>
      </c>
      <c r="I86" s="209"/>
      <c r="J86" s="210">
        <f>ROUND(I86*H86,2)</f>
        <v>0</v>
      </c>
      <c r="K86" s="206" t="s">
        <v>19</v>
      </c>
      <c r="L86" s="44"/>
      <c r="M86" s="211" t="s">
        <v>19</v>
      </c>
      <c r="N86" s="212" t="s">
        <v>48</v>
      </c>
      <c r="O86" s="84"/>
      <c r="P86" s="213">
        <f>O86*H86</f>
        <v>0</v>
      </c>
      <c r="Q86" s="213">
        <v>0</v>
      </c>
      <c r="R86" s="213">
        <f>Q86*H86</f>
        <v>0</v>
      </c>
      <c r="S86" s="213">
        <v>0</v>
      </c>
      <c r="T86" s="214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15" t="s">
        <v>135</v>
      </c>
      <c r="AT86" s="215" t="s">
        <v>131</v>
      </c>
      <c r="AU86" s="215" t="s">
        <v>87</v>
      </c>
      <c r="AY86" s="17" t="s">
        <v>128</v>
      </c>
      <c r="BE86" s="216">
        <f>IF(N86="základní",J86,0)</f>
        <v>0</v>
      </c>
      <c r="BF86" s="216">
        <f>IF(N86="snížená",J86,0)</f>
        <v>0</v>
      </c>
      <c r="BG86" s="216">
        <f>IF(N86="zákl. přenesená",J86,0)</f>
        <v>0</v>
      </c>
      <c r="BH86" s="216">
        <f>IF(N86="sníž. přenesená",J86,0)</f>
        <v>0</v>
      </c>
      <c r="BI86" s="216">
        <f>IF(N86="nulová",J86,0)</f>
        <v>0</v>
      </c>
      <c r="BJ86" s="17" t="s">
        <v>85</v>
      </c>
      <c r="BK86" s="216">
        <f>ROUND(I86*H86,2)</f>
        <v>0</v>
      </c>
      <c r="BL86" s="17" t="s">
        <v>135</v>
      </c>
      <c r="BM86" s="215" t="s">
        <v>138</v>
      </c>
    </row>
    <row r="87" s="2" customFormat="1" ht="24.15" customHeight="1">
      <c r="A87" s="38"/>
      <c r="B87" s="39"/>
      <c r="C87" s="204" t="s">
        <v>139</v>
      </c>
      <c r="D87" s="204" t="s">
        <v>131</v>
      </c>
      <c r="E87" s="205" t="s">
        <v>140</v>
      </c>
      <c r="F87" s="206" t="s">
        <v>141</v>
      </c>
      <c r="G87" s="207" t="s">
        <v>142</v>
      </c>
      <c r="H87" s="217"/>
      <c r="I87" s="209"/>
      <c r="J87" s="210">
        <f>ROUND(I87*H87,2)</f>
        <v>0</v>
      </c>
      <c r="K87" s="206" t="s">
        <v>143</v>
      </c>
      <c r="L87" s="44"/>
      <c r="M87" s="211" t="s">
        <v>19</v>
      </c>
      <c r="N87" s="212" t="s">
        <v>48</v>
      </c>
      <c r="O87" s="84"/>
      <c r="P87" s="213">
        <f>O87*H87</f>
        <v>0</v>
      </c>
      <c r="Q87" s="213">
        <v>0</v>
      </c>
      <c r="R87" s="213">
        <f>Q87*H87</f>
        <v>0</v>
      </c>
      <c r="S87" s="213">
        <v>0</v>
      </c>
      <c r="T87" s="214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5" t="s">
        <v>135</v>
      </c>
      <c r="AT87" s="215" t="s">
        <v>131</v>
      </c>
      <c r="AU87" s="215" t="s">
        <v>87</v>
      </c>
      <c r="AY87" s="17" t="s">
        <v>128</v>
      </c>
      <c r="BE87" s="216">
        <f>IF(N87="základní",J87,0)</f>
        <v>0</v>
      </c>
      <c r="BF87" s="216">
        <f>IF(N87="snížená",J87,0)</f>
        <v>0</v>
      </c>
      <c r="BG87" s="216">
        <f>IF(N87="zákl. přenesená",J87,0)</f>
        <v>0</v>
      </c>
      <c r="BH87" s="216">
        <f>IF(N87="sníž. přenesená",J87,0)</f>
        <v>0</v>
      </c>
      <c r="BI87" s="216">
        <f>IF(N87="nulová",J87,0)</f>
        <v>0</v>
      </c>
      <c r="BJ87" s="17" t="s">
        <v>85</v>
      </c>
      <c r="BK87" s="216">
        <f>ROUND(I87*H87,2)</f>
        <v>0</v>
      </c>
      <c r="BL87" s="17" t="s">
        <v>135</v>
      </c>
      <c r="BM87" s="215" t="s">
        <v>144</v>
      </c>
    </row>
    <row r="88" s="2" customFormat="1">
      <c r="A88" s="38"/>
      <c r="B88" s="39"/>
      <c r="C88" s="40"/>
      <c r="D88" s="218" t="s">
        <v>145</v>
      </c>
      <c r="E88" s="40"/>
      <c r="F88" s="219" t="s">
        <v>146</v>
      </c>
      <c r="G88" s="40"/>
      <c r="H88" s="40"/>
      <c r="I88" s="220"/>
      <c r="J88" s="40"/>
      <c r="K88" s="40"/>
      <c r="L88" s="44"/>
      <c r="M88" s="221"/>
      <c r="N88" s="222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145</v>
      </c>
      <c r="AU88" s="17" t="s">
        <v>87</v>
      </c>
    </row>
    <row r="89" s="2" customFormat="1" ht="24.15" customHeight="1">
      <c r="A89" s="38"/>
      <c r="B89" s="39"/>
      <c r="C89" s="204" t="s">
        <v>138</v>
      </c>
      <c r="D89" s="204" t="s">
        <v>131</v>
      </c>
      <c r="E89" s="205" t="s">
        <v>147</v>
      </c>
      <c r="F89" s="206" t="s">
        <v>148</v>
      </c>
      <c r="G89" s="207" t="s">
        <v>142</v>
      </c>
      <c r="H89" s="217"/>
      <c r="I89" s="209"/>
      <c r="J89" s="210">
        <f>ROUND(I89*H89,2)</f>
        <v>0</v>
      </c>
      <c r="K89" s="206" t="s">
        <v>19</v>
      </c>
      <c r="L89" s="44"/>
      <c r="M89" s="211" t="s">
        <v>19</v>
      </c>
      <c r="N89" s="212" t="s">
        <v>48</v>
      </c>
      <c r="O89" s="84"/>
      <c r="P89" s="213">
        <f>O89*H89</f>
        <v>0</v>
      </c>
      <c r="Q89" s="213">
        <v>0</v>
      </c>
      <c r="R89" s="213">
        <f>Q89*H89</f>
        <v>0</v>
      </c>
      <c r="S89" s="213">
        <v>0</v>
      </c>
      <c r="T89" s="214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5" t="s">
        <v>135</v>
      </c>
      <c r="AT89" s="215" t="s">
        <v>131</v>
      </c>
      <c r="AU89" s="215" t="s">
        <v>87</v>
      </c>
      <c r="AY89" s="17" t="s">
        <v>128</v>
      </c>
      <c r="BE89" s="216">
        <f>IF(N89="základní",J89,0)</f>
        <v>0</v>
      </c>
      <c r="BF89" s="216">
        <f>IF(N89="snížená",J89,0)</f>
        <v>0</v>
      </c>
      <c r="BG89" s="216">
        <f>IF(N89="zákl. přenesená",J89,0)</f>
        <v>0</v>
      </c>
      <c r="BH89" s="216">
        <f>IF(N89="sníž. přenesená",J89,0)</f>
        <v>0</v>
      </c>
      <c r="BI89" s="216">
        <f>IF(N89="nulová",J89,0)</f>
        <v>0</v>
      </c>
      <c r="BJ89" s="17" t="s">
        <v>85</v>
      </c>
      <c r="BK89" s="216">
        <f>ROUND(I89*H89,2)</f>
        <v>0</v>
      </c>
      <c r="BL89" s="17" t="s">
        <v>135</v>
      </c>
      <c r="BM89" s="215" t="s">
        <v>149</v>
      </c>
    </row>
    <row r="90" s="12" customFormat="1" ht="22.8" customHeight="1">
      <c r="A90" s="12"/>
      <c r="B90" s="188"/>
      <c r="C90" s="189"/>
      <c r="D90" s="190" t="s">
        <v>76</v>
      </c>
      <c r="E90" s="202" t="s">
        <v>150</v>
      </c>
      <c r="F90" s="202" t="s">
        <v>151</v>
      </c>
      <c r="G90" s="189"/>
      <c r="H90" s="189"/>
      <c r="I90" s="192"/>
      <c r="J90" s="203">
        <f>BK90</f>
        <v>0</v>
      </c>
      <c r="K90" s="189"/>
      <c r="L90" s="194"/>
      <c r="M90" s="195"/>
      <c r="N90" s="196"/>
      <c r="O90" s="196"/>
      <c r="P90" s="197">
        <f>SUM(P91:P106)</f>
        <v>0</v>
      </c>
      <c r="Q90" s="196"/>
      <c r="R90" s="197">
        <f>SUM(R91:R106)</f>
        <v>0</v>
      </c>
      <c r="S90" s="196"/>
      <c r="T90" s="198">
        <f>SUM(T91:T106)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9" t="s">
        <v>85</v>
      </c>
      <c r="AT90" s="200" t="s">
        <v>76</v>
      </c>
      <c r="AU90" s="200" t="s">
        <v>85</v>
      </c>
      <c r="AY90" s="199" t="s">
        <v>128</v>
      </c>
      <c r="BK90" s="201">
        <f>SUM(BK91:BK106)</f>
        <v>0</v>
      </c>
    </row>
    <row r="91" s="2" customFormat="1" ht="16.5" customHeight="1">
      <c r="A91" s="38"/>
      <c r="B91" s="39"/>
      <c r="C91" s="204" t="s">
        <v>152</v>
      </c>
      <c r="D91" s="204" t="s">
        <v>131</v>
      </c>
      <c r="E91" s="205" t="s">
        <v>153</v>
      </c>
      <c r="F91" s="206" t="s">
        <v>154</v>
      </c>
      <c r="G91" s="207" t="s">
        <v>134</v>
      </c>
      <c r="H91" s="208">
        <v>1</v>
      </c>
      <c r="I91" s="209"/>
      <c r="J91" s="210">
        <f>ROUND(I91*H91,2)</f>
        <v>0</v>
      </c>
      <c r="K91" s="206" t="s">
        <v>19</v>
      </c>
      <c r="L91" s="44"/>
      <c r="M91" s="211" t="s">
        <v>19</v>
      </c>
      <c r="N91" s="212" t="s">
        <v>48</v>
      </c>
      <c r="O91" s="84"/>
      <c r="P91" s="213">
        <f>O91*H91</f>
        <v>0</v>
      </c>
      <c r="Q91" s="213">
        <v>0</v>
      </c>
      <c r="R91" s="213">
        <f>Q91*H91</f>
        <v>0</v>
      </c>
      <c r="S91" s="213">
        <v>0</v>
      </c>
      <c r="T91" s="214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5" t="s">
        <v>138</v>
      </c>
      <c r="AT91" s="215" t="s">
        <v>131</v>
      </c>
      <c r="AU91" s="215" t="s">
        <v>87</v>
      </c>
      <c r="AY91" s="17" t="s">
        <v>128</v>
      </c>
      <c r="BE91" s="216">
        <f>IF(N91="základní",J91,0)</f>
        <v>0</v>
      </c>
      <c r="BF91" s="216">
        <f>IF(N91="snížená",J91,0)</f>
        <v>0</v>
      </c>
      <c r="BG91" s="216">
        <f>IF(N91="zákl. přenesená",J91,0)</f>
        <v>0</v>
      </c>
      <c r="BH91" s="216">
        <f>IF(N91="sníž. přenesená",J91,0)</f>
        <v>0</v>
      </c>
      <c r="BI91" s="216">
        <f>IF(N91="nulová",J91,0)</f>
        <v>0</v>
      </c>
      <c r="BJ91" s="17" t="s">
        <v>85</v>
      </c>
      <c r="BK91" s="216">
        <f>ROUND(I91*H91,2)</f>
        <v>0</v>
      </c>
      <c r="BL91" s="17" t="s">
        <v>138</v>
      </c>
      <c r="BM91" s="215" t="s">
        <v>155</v>
      </c>
    </row>
    <row r="92" s="2" customFormat="1" ht="16.5" customHeight="1">
      <c r="A92" s="38"/>
      <c r="B92" s="39"/>
      <c r="C92" s="204" t="s">
        <v>144</v>
      </c>
      <c r="D92" s="204" t="s">
        <v>131</v>
      </c>
      <c r="E92" s="205" t="s">
        <v>156</v>
      </c>
      <c r="F92" s="206" t="s">
        <v>157</v>
      </c>
      <c r="G92" s="207" t="s">
        <v>134</v>
      </c>
      <c r="H92" s="208">
        <v>2</v>
      </c>
      <c r="I92" s="209"/>
      <c r="J92" s="210">
        <f>ROUND(I92*H92,2)</f>
        <v>0</v>
      </c>
      <c r="K92" s="206" t="s">
        <v>19</v>
      </c>
      <c r="L92" s="44"/>
      <c r="M92" s="211" t="s">
        <v>19</v>
      </c>
      <c r="N92" s="212" t="s">
        <v>48</v>
      </c>
      <c r="O92" s="84"/>
      <c r="P92" s="213">
        <f>O92*H92</f>
        <v>0</v>
      </c>
      <c r="Q92" s="213">
        <v>0</v>
      </c>
      <c r="R92" s="213">
        <f>Q92*H92</f>
        <v>0</v>
      </c>
      <c r="S92" s="213">
        <v>0</v>
      </c>
      <c r="T92" s="214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5" t="s">
        <v>138</v>
      </c>
      <c r="AT92" s="215" t="s">
        <v>131</v>
      </c>
      <c r="AU92" s="215" t="s">
        <v>87</v>
      </c>
      <c r="AY92" s="17" t="s">
        <v>128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7" t="s">
        <v>85</v>
      </c>
      <c r="BK92" s="216">
        <f>ROUND(I92*H92,2)</f>
        <v>0</v>
      </c>
      <c r="BL92" s="17" t="s">
        <v>138</v>
      </c>
      <c r="BM92" s="215" t="s">
        <v>158</v>
      </c>
    </row>
    <row r="93" s="2" customFormat="1" ht="16.5" customHeight="1">
      <c r="A93" s="38"/>
      <c r="B93" s="39"/>
      <c r="C93" s="204" t="s">
        <v>159</v>
      </c>
      <c r="D93" s="204" t="s">
        <v>131</v>
      </c>
      <c r="E93" s="205" t="s">
        <v>160</v>
      </c>
      <c r="F93" s="206" t="s">
        <v>161</v>
      </c>
      <c r="G93" s="207" t="s">
        <v>134</v>
      </c>
      <c r="H93" s="208">
        <v>2</v>
      </c>
      <c r="I93" s="209"/>
      <c r="J93" s="210">
        <f>ROUND(I93*H93,2)</f>
        <v>0</v>
      </c>
      <c r="K93" s="206" t="s">
        <v>19</v>
      </c>
      <c r="L93" s="44"/>
      <c r="M93" s="211" t="s">
        <v>19</v>
      </c>
      <c r="N93" s="212" t="s">
        <v>48</v>
      </c>
      <c r="O93" s="84"/>
      <c r="P93" s="213">
        <f>O93*H93</f>
        <v>0</v>
      </c>
      <c r="Q93" s="213">
        <v>0</v>
      </c>
      <c r="R93" s="213">
        <f>Q93*H93</f>
        <v>0</v>
      </c>
      <c r="S93" s="213">
        <v>0</v>
      </c>
      <c r="T93" s="214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5" t="s">
        <v>138</v>
      </c>
      <c r="AT93" s="215" t="s">
        <v>131</v>
      </c>
      <c r="AU93" s="215" t="s">
        <v>87</v>
      </c>
      <c r="AY93" s="17" t="s">
        <v>128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7" t="s">
        <v>85</v>
      </c>
      <c r="BK93" s="216">
        <f>ROUND(I93*H93,2)</f>
        <v>0</v>
      </c>
      <c r="BL93" s="17" t="s">
        <v>138</v>
      </c>
      <c r="BM93" s="215" t="s">
        <v>162</v>
      </c>
    </row>
    <row r="94" s="2" customFormat="1" ht="16.5" customHeight="1">
      <c r="A94" s="38"/>
      <c r="B94" s="39"/>
      <c r="C94" s="204" t="s">
        <v>149</v>
      </c>
      <c r="D94" s="204" t="s">
        <v>131</v>
      </c>
      <c r="E94" s="205" t="s">
        <v>163</v>
      </c>
      <c r="F94" s="206" t="s">
        <v>164</v>
      </c>
      <c r="G94" s="207" t="s">
        <v>134</v>
      </c>
      <c r="H94" s="208">
        <v>4</v>
      </c>
      <c r="I94" s="209"/>
      <c r="J94" s="210">
        <f>ROUND(I94*H94,2)</f>
        <v>0</v>
      </c>
      <c r="K94" s="206" t="s">
        <v>19</v>
      </c>
      <c r="L94" s="44"/>
      <c r="M94" s="211" t="s">
        <v>19</v>
      </c>
      <c r="N94" s="212" t="s">
        <v>48</v>
      </c>
      <c r="O94" s="84"/>
      <c r="P94" s="213">
        <f>O94*H94</f>
        <v>0</v>
      </c>
      <c r="Q94" s="213">
        <v>0</v>
      </c>
      <c r="R94" s="213">
        <f>Q94*H94</f>
        <v>0</v>
      </c>
      <c r="S94" s="213">
        <v>0</v>
      </c>
      <c r="T94" s="214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5" t="s">
        <v>138</v>
      </c>
      <c r="AT94" s="215" t="s">
        <v>131</v>
      </c>
      <c r="AU94" s="215" t="s">
        <v>87</v>
      </c>
      <c r="AY94" s="17" t="s">
        <v>128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7" t="s">
        <v>85</v>
      </c>
      <c r="BK94" s="216">
        <f>ROUND(I94*H94,2)</f>
        <v>0</v>
      </c>
      <c r="BL94" s="17" t="s">
        <v>138</v>
      </c>
      <c r="BM94" s="215" t="s">
        <v>135</v>
      </c>
    </row>
    <row r="95" s="2" customFormat="1" ht="16.5" customHeight="1">
      <c r="A95" s="38"/>
      <c r="B95" s="39"/>
      <c r="C95" s="204" t="s">
        <v>165</v>
      </c>
      <c r="D95" s="204" t="s">
        <v>131</v>
      </c>
      <c r="E95" s="205" t="s">
        <v>166</v>
      </c>
      <c r="F95" s="206" t="s">
        <v>167</v>
      </c>
      <c r="G95" s="207" t="s">
        <v>134</v>
      </c>
      <c r="H95" s="208">
        <v>4</v>
      </c>
      <c r="I95" s="209"/>
      <c r="J95" s="210">
        <f>ROUND(I95*H95,2)</f>
        <v>0</v>
      </c>
      <c r="K95" s="206" t="s">
        <v>19</v>
      </c>
      <c r="L95" s="44"/>
      <c r="M95" s="211" t="s">
        <v>19</v>
      </c>
      <c r="N95" s="212" t="s">
        <v>48</v>
      </c>
      <c r="O95" s="84"/>
      <c r="P95" s="213">
        <f>O95*H95</f>
        <v>0</v>
      </c>
      <c r="Q95" s="213">
        <v>0</v>
      </c>
      <c r="R95" s="213">
        <f>Q95*H95</f>
        <v>0</v>
      </c>
      <c r="S95" s="213">
        <v>0</v>
      </c>
      <c r="T95" s="21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138</v>
      </c>
      <c r="AT95" s="215" t="s">
        <v>131</v>
      </c>
      <c r="AU95" s="215" t="s">
        <v>87</v>
      </c>
      <c r="AY95" s="17" t="s">
        <v>128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85</v>
      </c>
      <c r="BK95" s="216">
        <f>ROUND(I95*H95,2)</f>
        <v>0</v>
      </c>
      <c r="BL95" s="17" t="s">
        <v>138</v>
      </c>
      <c r="BM95" s="215" t="s">
        <v>168</v>
      </c>
    </row>
    <row r="96" s="2" customFormat="1" ht="16.5" customHeight="1">
      <c r="A96" s="38"/>
      <c r="B96" s="39"/>
      <c r="C96" s="204" t="s">
        <v>155</v>
      </c>
      <c r="D96" s="204" t="s">
        <v>131</v>
      </c>
      <c r="E96" s="205" t="s">
        <v>169</v>
      </c>
      <c r="F96" s="206" t="s">
        <v>170</v>
      </c>
      <c r="G96" s="207" t="s">
        <v>134</v>
      </c>
      <c r="H96" s="208">
        <v>4</v>
      </c>
      <c r="I96" s="209"/>
      <c r="J96" s="210">
        <f>ROUND(I96*H96,2)</f>
        <v>0</v>
      </c>
      <c r="K96" s="206" t="s">
        <v>19</v>
      </c>
      <c r="L96" s="44"/>
      <c r="M96" s="211" t="s">
        <v>19</v>
      </c>
      <c r="N96" s="212" t="s">
        <v>48</v>
      </c>
      <c r="O96" s="84"/>
      <c r="P96" s="213">
        <f>O96*H96</f>
        <v>0</v>
      </c>
      <c r="Q96" s="213">
        <v>0</v>
      </c>
      <c r="R96" s="213">
        <f>Q96*H96</f>
        <v>0</v>
      </c>
      <c r="S96" s="213">
        <v>0</v>
      </c>
      <c r="T96" s="21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5" t="s">
        <v>138</v>
      </c>
      <c r="AT96" s="215" t="s">
        <v>131</v>
      </c>
      <c r="AU96" s="215" t="s">
        <v>87</v>
      </c>
      <c r="AY96" s="17" t="s">
        <v>128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7" t="s">
        <v>85</v>
      </c>
      <c r="BK96" s="216">
        <f>ROUND(I96*H96,2)</f>
        <v>0</v>
      </c>
      <c r="BL96" s="17" t="s">
        <v>138</v>
      </c>
      <c r="BM96" s="215" t="s">
        <v>171</v>
      </c>
    </row>
    <row r="97" s="2" customFormat="1" ht="16.5" customHeight="1">
      <c r="A97" s="38"/>
      <c r="B97" s="39"/>
      <c r="C97" s="204" t="s">
        <v>172</v>
      </c>
      <c r="D97" s="204" t="s">
        <v>131</v>
      </c>
      <c r="E97" s="205" t="s">
        <v>173</v>
      </c>
      <c r="F97" s="206" t="s">
        <v>174</v>
      </c>
      <c r="G97" s="207" t="s">
        <v>134</v>
      </c>
      <c r="H97" s="208">
        <v>4</v>
      </c>
      <c r="I97" s="209"/>
      <c r="J97" s="210">
        <f>ROUND(I97*H97,2)</f>
        <v>0</v>
      </c>
      <c r="K97" s="206" t="s">
        <v>19</v>
      </c>
      <c r="L97" s="44"/>
      <c r="M97" s="211" t="s">
        <v>19</v>
      </c>
      <c r="N97" s="212" t="s">
        <v>48</v>
      </c>
      <c r="O97" s="84"/>
      <c r="P97" s="213">
        <f>O97*H97</f>
        <v>0</v>
      </c>
      <c r="Q97" s="213">
        <v>0</v>
      </c>
      <c r="R97" s="213">
        <f>Q97*H97</f>
        <v>0</v>
      </c>
      <c r="S97" s="213">
        <v>0</v>
      </c>
      <c r="T97" s="214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5" t="s">
        <v>138</v>
      </c>
      <c r="AT97" s="215" t="s">
        <v>131</v>
      </c>
      <c r="AU97" s="215" t="s">
        <v>87</v>
      </c>
      <c r="AY97" s="17" t="s">
        <v>128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7" t="s">
        <v>85</v>
      </c>
      <c r="BK97" s="216">
        <f>ROUND(I97*H97,2)</f>
        <v>0</v>
      </c>
      <c r="BL97" s="17" t="s">
        <v>138</v>
      </c>
      <c r="BM97" s="215" t="s">
        <v>175</v>
      </c>
    </row>
    <row r="98" s="2" customFormat="1" ht="16.5" customHeight="1">
      <c r="A98" s="38"/>
      <c r="B98" s="39"/>
      <c r="C98" s="204" t="s">
        <v>158</v>
      </c>
      <c r="D98" s="204" t="s">
        <v>131</v>
      </c>
      <c r="E98" s="205" t="s">
        <v>176</v>
      </c>
      <c r="F98" s="206" t="s">
        <v>177</v>
      </c>
      <c r="G98" s="207" t="s">
        <v>134</v>
      </c>
      <c r="H98" s="208">
        <v>2</v>
      </c>
      <c r="I98" s="209"/>
      <c r="J98" s="210">
        <f>ROUND(I98*H98,2)</f>
        <v>0</v>
      </c>
      <c r="K98" s="206" t="s">
        <v>19</v>
      </c>
      <c r="L98" s="44"/>
      <c r="M98" s="211" t="s">
        <v>19</v>
      </c>
      <c r="N98" s="212" t="s">
        <v>48</v>
      </c>
      <c r="O98" s="84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138</v>
      </c>
      <c r="AT98" s="215" t="s">
        <v>131</v>
      </c>
      <c r="AU98" s="215" t="s">
        <v>87</v>
      </c>
      <c r="AY98" s="17" t="s">
        <v>128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85</v>
      </c>
      <c r="BK98" s="216">
        <f>ROUND(I98*H98,2)</f>
        <v>0</v>
      </c>
      <c r="BL98" s="17" t="s">
        <v>138</v>
      </c>
      <c r="BM98" s="215" t="s">
        <v>178</v>
      </c>
    </row>
    <row r="99" s="2" customFormat="1" ht="16.5" customHeight="1">
      <c r="A99" s="38"/>
      <c r="B99" s="39"/>
      <c r="C99" s="204" t="s">
        <v>179</v>
      </c>
      <c r="D99" s="204" t="s">
        <v>131</v>
      </c>
      <c r="E99" s="205" t="s">
        <v>180</v>
      </c>
      <c r="F99" s="206" t="s">
        <v>181</v>
      </c>
      <c r="G99" s="207" t="s">
        <v>134</v>
      </c>
      <c r="H99" s="208">
        <v>4</v>
      </c>
      <c r="I99" s="209"/>
      <c r="J99" s="210">
        <f>ROUND(I99*H99,2)</f>
        <v>0</v>
      </c>
      <c r="K99" s="206" t="s">
        <v>19</v>
      </c>
      <c r="L99" s="44"/>
      <c r="M99" s="211" t="s">
        <v>19</v>
      </c>
      <c r="N99" s="212" t="s">
        <v>48</v>
      </c>
      <c r="O99" s="84"/>
      <c r="P99" s="213">
        <f>O99*H99</f>
        <v>0</v>
      </c>
      <c r="Q99" s="213">
        <v>0</v>
      </c>
      <c r="R99" s="213">
        <f>Q99*H99</f>
        <v>0</v>
      </c>
      <c r="S99" s="213">
        <v>0</v>
      </c>
      <c r="T99" s="214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5" t="s">
        <v>138</v>
      </c>
      <c r="AT99" s="215" t="s">
        <v>131</v>
      </c>
      <c r="AU99" s="215" t="s">
        <v>87</v>
      </c>
      <c r="AY99" s="17" t="s">
        <v>128</v>
      </c>
      <c r="BE99" s="216">
        <f>IF(N99="základní",J99,0)</f>
        <v>0</v>
      </c>
      <c r="BF99" s="216">
        <f>IF(N99="snížená",J99,0)</f>
        <v>0</v>
      </c>
      <c r="BG99" s="216">
        <f>IF(N99="zákl. přenesená",J99,0)</f>
        <v>0</v>
      </c>
      <c r="BH99" s="216">
        <f>IF(N99="sníž. přenesená",J99,0)</f>
        <v>0</v>
      </c>
      <c r="BI99" s="216">
        <f>IF(N99="nulová",J99,0)</f>
        <v>0</v>
      </c>
      <c r="BJ99" s="17" t="s">
        <v>85</v>
      </c>
      <c r="BK99" s="216">
        <f>ROUND(I99*H99,2)</f>
        <v>0</v>
      </c>
      <c r="BL99" s="17" t="s">
        <v>138</v>
      </c>
      <c r="BM99" s="215" t="s">
        <v>182</v>
      </c>
    </row>
    <row r="100" s="2" customFormat="1" ht="16.5" customHeight="1">
      <c r="A100" s="38"/>
      <c r="B100" s="39"/>
      <c r="C100" s="204" t="s">
        <v>162</v>
      </c>
      <c r="D100" s="204" t="s">
        <v>131</v>
      </c>
      <c r="E100" s="205" t="s">
        <v>183</v>
      </c>
      <c r="F100" s="206" t="s">
        <v>184</v>
      </c>
      <c r="G100" s="207" t="s">
        <v>134</v>
      </c>
      <c r="H100" s="208">
        <v>2</v>
      </c>
      <c r="I100" s="209"/>
      <c r="J100" s="210">
        <f>ROUND(I100*H100,2)</f>
        <v>0</v>
      </c>
      <c r="K100" s="206" t="s">
        <v>19</v>
      </c>
      <c r="L100" s="44"/>
      <c r="M100" s="211" t="s">
        <v>19</v>
      </c>
      <c r="N100" s="212" t="s">
        <v>48</v>
      </c>
      <c r="O100" s="84"/>
      <c r="P100" s="213">
        <f>O100*H100</f>
        <v>0</v>
      </c>
      <c r="Q100" s="213">
        <v>0</v>
      </c>
      <c r="R100" s="213">
        <f>Q100*H100</f>
        <v>0</v>
      </c>
      <c r="S100" s="213">
        <v>0</v>
      </c>
      <c r="T100" s="214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5" t="s">
        <v>138</v>
      </c>
      <c r="AT100" s="215" t="s">
        <v>131</v>
      </c>
      <c r="AU100" s="215" t="s">
        <v>87</v>
      </c>
      <c r="AY100" s="17" t="s">
        <v>128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7" t="s">
        <v>85</v>
      </c>
      <c r="BK100" s="216">
        <f>ROUND(I100*H100,2)</f>
        <v>0</v>
      </c>
      <c r="BL100" s="17" t="s">
        <v>138</v>
      </c>
      <c r="BM100" s="215" t="s">
        <v>185</v>
      </c>
    </row>
    <row r="101" s="2" customFormat="1" ht="16.5" customHeight="1">
      <c r="A101" s="38"/>
      <c r="B101" s="39"/>
      <c r="C101" s="204" t="s">
        <v>8</v>
      </c>
      <c r="D101" s="204" t="s">
        <v>131</v>
      </c>
      <c r="E101" s="205" t="s">
        <v>186</v>
      </c>
      <c r="F101" s="206" t="s">
        <v>187</v>
      </c>
      <c r="G101" s="207" t="s">
        <v>134</v>
      </c>
      <c r="H101" s="208">
        <v>1</v>
      </c>
      <c r="I101" s="209"/>
      <c r="J101" s="210">
        <f>ROUND(I101*H101,2)</f>
        <v>0</v>
      </c>
      <c r="K101" s="206" t="s">
        <v>19</v>
      </c>
      <c r="L101" s="44"/>
      <c r="M101" s="211" t="s">
        <v>19</v>
      </c>
      <c r="N101" s="212" t="s">
        <v>48</v>
      </c>
      <c r="O101" s="84"/>
      <c r="P101" s="213">
        <f>O101*H101</f>
        <v>0</v>
      </c>
      <c r="Q101" s="213">
        <v>0</v>
      </c>
      <c r="R101" s="213">
        <f>Q101*H101</f>
        <v>0</v>
      </c>
      <c r="S101" s="213">
        <v>0</v>
      </c>
      <c r="T101" s="214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138</v>
      </c>
      <c r="AT101" s="215" t="s">
        <v>131</v>
      </c>
      <c r="AU101" s="215" t="s">
        <v>87</v>
      </c>
      <c r="AY101" s="17" t="s">
        <v>128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85</v>
      </c>
      <c r="BK101" s="216">
        <f>ROUND(I101*H101,2)</f>
        <v>0</v>
      </c>
      <c r="BL101" s="17" t="s">
        <v>138</v>
      </c>
      <c r="BM101" s="215" t="s">
        <v>188</v>
      </c>
    </row>
    <row r="102" s="2" customFormat="1" ht="16.5" customHeight="1">
      <c r="A102" s="38"/>
      <c r="B102" s="39"/>
      <c r="C102" s="204" t="s">
        <v>135</v>
      </c>
      <c r="D102" s="204" t="s">
        <v>131</v>
      </c>
      <c r="E102" s="205" t="s">
        <v>189</v>
      </c>
      <c r="F102" s="206" t="s">
        <v>190</v>
      </c>
      <c r="G102" s="207" t="s">
        <v>134</v>
      </c>
      <c r="H102" s="208">
        <v>4</v>
      </c>
      <c r="I102" s="209"/>
      <c r="J102" s="210">
        <f>ROUND(I102*H102,2)</f>
        <v>0</v>
      </c>
      <c r="K102" s="206" t="s">
        <v>19</v>
      </c>
      <c r="L102" s="44"/>
      <c r="M102" s="211" t="s">
        <v>19</v>
      </c>
      <c r="N102" s="212" t="s">
        <v>48</v>
      </c>
      <c r="O102" s="84"/>
      <c r="P102" s="213">
        <f>O102*H102</f>
        <v>0</v>
      </c>
      <c r="Q102" s="213">
        <v>0</v>
      </c>
      <c r="R102" s="213">
        <f>Q102*H102</f>
        <v>0</v>
      </c>
      <c r="S102" s="213">
        <v>0</v>
      </c>
      <c r="T102" s="214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5" t="s">
        <v>138</v>
      </c>
      <c r="AT102" s="215" t="s">
        <v>131</v>
      </c>
      <c r="AU102" s="215" t="s">
        <v>87</v>
      </c>
      <c r="AY102" s="17" t="s">
        <v>128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85</v>
      </c>
      <c r="BK102" s="216">
        <f>ROUND(I102*H102,2)</f>
        <v>0</v>
      </c>
      <c r="BL102" s="17" t="s">
        <v>138</v>
      </c>
      <c r="BM102" s="215" t="s">
        <v>191</v>
      </c>
    </row>
    <row r="103" s="2" customFormat="1" ht="16.5" customHeight="1">
      <c r="A103" s="38"/>
      <c r="B103" s="39"/>
      <c r="C103" s="204" t="s">
        <v>192</v>
      </c>
      <c r="D103" s="204" t="s">
        <v>131</v>
      </c>
      <c r="E103" s="205" t="s">
        <v>193</v>
      </c>
      <c r="F103" s="206" t="s">
        <v>194</v>
      </c>
      <c r="G103" s="207" t="s">
        <v>134</v>
      </c>
      <c r="H103" s="208">
        <v>1</v>
      </c>
      <c r="I103" s="209"/>
      <c r="J103" s="210">
        <f>ROUND(I103*H103,2)</f>
        <v>0</v>
      </c>
      <c r="K103" s="206" t="s">
        <v>19</v>
      </c>
      <c r="L103" s="44"/>
      <c r="M103" s="211" t="s">
        <v>19</v>
      </c>
      <c r="N103" s="212" t="s">
        <v>48</v>
      </c>
      <c r="O103" s="84"/>
      <c r="P103" s="213">
        <f>O103*H103</f>
        <v>0</v>
      </c>
      <c r="Q103" s="213">
        <v>0</v>
      </c>
      <c r="R103" s="213">
        <f>Q103*H103</f>
        <v>0</v>
      </c>
      <c r="S103" s="213">
        <v>0</v>
      </c>
      <c r="T103" s="214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138</v>
      </c>
      <c r="AT103" s="215" t="s">
        <v>131</v>
      </c>
      <c r="AU103" s="215" t="s">
        <v>87</v>
      </c>
      <c r="AY103" s="17" t="s">
        <v>128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85</v>
      </c>
      <c r="BK103" s="216">
        <f>ROUND(I103*H103,2)</f>
        <v>0</v>
      </c>
      <c r="BL103" s="17" t="s">
        <v>138</v>
      </c>
      <c r="BM103" s="215" t="s">
        <v>195</v>
      </c>
    </row>
    <row r="104" s="2" customFormat="1" ht="16.5" customHeight="1">
      <c r="A104" s="38"/>
      <c r="B104" s="39"/>
      <c r="C104" s="204" t="s">
        <v>168</v>
      </c>
      <c r="D104" s="204" t="s">
        <v>131</v>
      </c>
      <c r="E104" s="205" t="s">
        <v>196</v>
      </c>
      <c r="F104" s="206" t="s">
        <v>197</v>
      </c>
      <c r="G104" s="207" t="s">
        <v>134</v>
      </c>
      <c r="H104" s="208">
        <v>1</v>
      </c>
      <c r="I104" s="209"/>
      <c r="J104" s="210">
        <f>ROUND(I104*H104,2)</f>
        <v>0</v>
      </c>
      <c r="K104" s="206" t="s">
        <v>19</v>
      </c>
      <c r="L104" s="44"/>
      <c r="M104" s="211" t="s">
        <v>19</v>
      </c>
      <c r="N104" s="212" t="s">
        <v>48</v>
      </c>
      <c r="O104" s="84"/>
      <c r="P104" s="213">
        <f>O104*H104</f>
        <v>0</v>
      </c>
      <c r="Q104" s="213">
        <v>0</v>
      </c>
      <c r="R104" s="213">
        <f>Q104*H104</f>
        <v>0</v>
      </c>
      <c r="S104" s="213">
        <v>0</v>
      </c>
      <c r="T104" s="214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5" t="s">
        <v>138</v>
      </c>
      <c r="AT104" s="215" t="s">
        <v>131</v>
      </c>
      <c r="AU104" s="215" t="s">
        <v>87</v>
      </c>
      <c r="AY104" s="17" t="s">
        <v>128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7" t="s">
        <v>85</v>
      </c>
      <c r="BK104" s="216">
        <f>ROUND(I104*H104,2)</f>
        <v>0</v>
      </c>
      <c r="BL104" s="17" t="s">
        <v>138</v>
      </c>
      <c r="BM104" s="215" t="s">
        <v>198</v>
      </c>
    </row>
    <row r="105" s="2" customFormat="1" ht="24.15" customHeight="1">
      <c r="A105" s="38"/>
      <c r="B105" s="39"/>
      <c r="C105" s="204" t="s">
        <v>199</v>
      </c>
      <c r="D105" s="204" t="s">
        <v>131</v>
      </c>
      <c r="E105" s="205" t="s">
        <v>200</v>
      </c>
      <c r="F105" s="206" t="s">
        <v>201</v>
      </c>
      <c r="G105" s="207" t="s">
        <v>142</v>
      </c>
      <c r="H105" s="217"/>
      <c r="I105" s="209"/>
      <c r="J105" s="210">
        <f>ROUND(I105*H105,2)</f>
        <v>0</v>
      </c>
      <c r="K105" s="206" t="s">
        <v>19</v>
      </c>
      <c r="L105" s="44"/>
      <c r="M105" s="211" t="s">
        <v>19</v>
      </c>
      <c r="N105" s="212" t="s">
        <v>48</v>
      </c>
      <c r="O105" s="84"/>
      <c r="P105" s="213">
        <f>O105*H105</f>
        <v>0</v>
      </c>
      <c r="Q105" s="213">
        <v>0</v>
      </c>
      <c r="R105" s="213">
        <f>Q105*H105</f>
        <v>0</v>
      </c>
      <c r="S105" s="213">
        <v>0</v>
      </c>
      <c r="T105" s="214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5" t="s">
        <v>138</v>
      </c>
      <c r="AT105" s="215" t="s">
        <v>131</v>
      </c>
      <c r="AU105" s="215" t="s">
        <v>87</v>
      </c>
      <c r="AY105" s="17" t="s">
        <v>128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7" t="s">
        <v>85</v>
      </c>
      <c r="BK105" s="216">
        <f>ROUND(I105*H105,2)</f>
        <v>0</v>
      </c>
      <c r="BL105" s="17" t="s">
        <v>138</v>
      </c>
      <c r="BM105" s="215" t="s">
        <v>202</v>
      </c>
    </row>
    <row r="106" s="2" customFormat="1" ht="24.15" customHeight="1">
      <c r="A106" s="38"/>
      <c r="B106" s="39"/>
      <c r="C106" s="204" t="s">
        <v>171</v>
      </c>
      <c r="D106" s="204" t="s">
        <v>131</v>
      </c>
      <c r="E106" s="205" t="s">
        <v>203</v>
      </c>
      <c r="F106" s="206" t="s">
        <v>204</v>
      </c>
      <c r="G106" s="207" t="s">
        <v>142</v>
      </c>
      <c r="H106" s="217"/>
      <c r="I106" s="209"/>
      <c r="J106" s="210">
        <f>ROUND(I106*H106,2)</f>
        <v>0</v>
      </c>
      <c r="K106" s="206" t="s">
        <v>19</v>
      </c>
      <c r="L106" s="44"/>
      <c r="M106" s="223" t="s">
        <v>19</v>
      </c>
      <c r="N106" s="224" t="s">
        <v>48</v>
      </c>
      <c r="O106" s="225"/>
      <c r="P106" s="226">
        <f>O106*H106</f>
        <v>0</v>
      </c>
      <c r="Q106" s="226">
        <v>0</v>
      </c>
      <c r="R106" s="226">
        <f>Q106*H106</f>
        <v>0</v>
      </c>
      <c r="S106" s="226">
        <v>0</v>
      </c>
      <c r="T106" s="227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5" t="s">
        <v>138</v>
      </c>
      <c r="AT106" s="215" t="s">
        <v>131</v>
      </c>
      <c r="AU106" s="215" t="s">
        <v>87</v>
      </c>
      <c r="AY106" s="17" t="s">
        <v>128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7" t="s">
        <v>85</v>
      </c>
      <c r="BK106" s="216">
        <f>ROUND(I106*H106,2)</f>
        <v>0</v>
      </c>
      <c r="BL106" s="17" t="s">
        <v>138</v>
      </c>
      <c r="BM106" s="215" t="s">
        <v>205</v>
      </c>
    </row>
    <row r="107" s="2" customFormat="1" ht="6.96" customHeight="1">
      <c r="A107" s="38"/>
      <c r="B107" s="59"/>
      <c r="C107" s="60"/>
      <c r="D107" s="60"/>
      <c r="E107" s="60"/>
      <c r="F107" s="60"/>
      <c r="G107" s="60"/>
      <c r="H107" s="60"/>
      <c r="I107" s="60"/>
      <c r="J107" s="60"/>
      <c r="K107" s="60"/>
      <c r="L107" s="44"/>
      <c r="M107" s="38"/>
      <c r="O107" s="38"/>
      <c r="P107" s="38"/>
      <c r="Q107" s="38"/>
      <c r="R107" s="38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</sheetData>
  <sheetProtection sheet="1" autoFilter="0" formatColumns="0" formatRows="0" objects="1" scenarios="1" spinCount="100000" saltValue="Veo12JO2MzUBnLQ99BYbNzRDslt6uau46EO4TWLP3/UX1hBgDe+nWVW1aLo00Et05vi4Cerf2TmvaNoPGMA7dA==" hashValue="7049I3f3jqD3Yl7O6XSFaBLib+2h/rlbcWuMU1t74qBzzs5eGmZaWQHsWcHqGlASASbA+bqRlA4nTs1WYLkvPQ==" algorithmName="SHA-512" password="CC35"/>
  <autoFilter ref="C81:K106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8" r:id="rId1" display="https://podminky.urs.cz/item/CS_URS_2023_01/998766204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87</v>
      </c>
    </row>
    <row r="4" s="1" customFormat="1" ht="24.96" customHeight="1">
      <c r="B4" s="20"/>
      <c r="D4" s="130" t="s">
        <v>103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Zvýšení kapacity koleje Blanice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104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206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28. 4. 2023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30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26</v>
      </c>
      <c r="J20" s="136" t="s">
        <v>34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35</v>
      </c>
      <c r="F21" s="38"/>
      <c r="G21" s="38"/>
      <c r="H21" s="38"/>
      <c r="I21" s="132" t="s">
        <v>29</v>
      </c>
      <c r="J21" s="136" t="s">
        <v>36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38</v>
      </c>
      <c r="E23" s="38"/>
      <c r="F23" s="38"/>
      <c r="G23" s="38"/>
      <c r="H23" s="38"/>
      <c r="I23" s="132" t="s">
        <v>26</v>
      </c>
      <c r="J23" s="136" t="s">
        <v>39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40</v>
      </c>
      <c r="F24" s="38"/>
      <c r="G24" s="38"/>
      <c r="H24" s="38"/>
      <c r="I24" s="132" t="s">
        <v>29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41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43</v>
      </c>
      <c r="E30" s="38"/>
      <c r="F30" s="38"/>
      <c r="G30" s="38"/>
      <c r="H30" s="38"/>
      <c r="I30" s="38"/>
      <c r="J30" s="144">
        <f>ROUND(J82,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45</v>
      </c>
      <c r="G32" s="38"/>
      <c r="H32" s="38"/>
      <c r="I32" s="145" t="s">
        <v>44</v>
      </c>
      <c r="J32" s="145" t="s">
        <v>46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47</v>
      </c>
      <c r="E33" s="132" t="s">
        <v>48</v>
      </c>
      <c r="F33" s="147">
        <f>ROUND((SUM(BE82:BE106)),  2)</f>
        <v>0</v>
      </c>
      <c r="G33" s="38"/>
      <c r="H33" s="38"/>
      <c r="I33" s="148">
        <v>0.20999999999999999</v>
      </c>
      <c r="J33" s="147">
        <f>ROUND(((SUM(BE82:BE106))*I33),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49</v>
      </c>
      <c r="F34" s="147">
        <f>ROUND((SUM(BF82:BF106)),  2)</f>
        <v>0</v>
      </c>
      <c r="G34" s="38"/>
      <c r="H34" s="38"/>
      <c r="I34" s="148">
        <v>0.14999999999999999</v>
      </c>
      <c r="J34" s="147">
        <f>ROUND(((SUM(BF82:BF106))*I34),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50</v>
      </c>
      <c r="F35" s="147">
        <f>ROUND((SUM(BG82:BG106)),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51</v>
      </c>
      <c r="F36" s="147">
        <f>ROUND((SUM(BH82:BH106)),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52</v>
      </c>
      <c r="F37" s="147">
        <f>ROUND((SUM(BI82:BI106)),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53</v>
      </c>
      <c r="E39" s="151"/>
      <c r="F39" s="151"/>
      <c r="G39" s="152" t="s">
        <v>54</v>
      </c>
      <c r="H39" s="153" t="s">
        <v>55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106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Zvýšení kapacity koleje Blanice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104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02 - Typ F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Chemická 953, 148 00, Praha 4</v>
      </c>
      <c r="G52" s="40"/>
      <c r="H52" s="40"/>
      <c r="I52" s="32" t="s">
        <v>23</v>
      </c>
      <c r="J52" s="72" t="str">
        <f>IF(J12="","",J12)</f>
        <v>28. 4. 2023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Vysoká škola ekonomická v Praze</v>
      </c>
      <c r="G54" s="40"/>
      <c r="H54" s="40"/>
      <c r="I54" s="32" t="s">
        <v>33</v>
      </c>
      <c r="J54" s="36" t="str">
        <f>E21</f>
        <v>Drobný Architects,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38</v>
      </c>
      <c r="J55" s="36" t="str">
        <f>E24</f>
        <v>Ing. Jaroslav Stolička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107</v>
      </c>
      <c r="D57" s="162"/>
      <c r="E57" s="162"/>
      <c r="F57" s="162"/>
      <c r="G57" s="162"/>
      <c r="H57" s="162"/>
      <c r="I57" s="162"/>
      <c r="J57" s="163" t="s">
        <v>108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75</v>
      </c>
      <c r="D59" s="40"/>
      <c r="E59" s="40"/>
      <c r="F59" s="40"/>
      <c r="G59" s="40"/>
      <c r="H59" s="40"/>
      <c r="I59" s="40"/>
      <c r="J59" s="102">
        <f>J82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109</v>
      </c>
    </row>
    <row r="60" s="9" customFormat="1" ht="24.96" customHeight="1">
      <c r="A60" s="9"/>
      <c r="B60" s="165"/>
      <c r="C60" s="166"/>
      <c r="D60" s="167" t="s">
        <v>110</v>
      </c>
      <c r="E60" s="168"/>
      <c r="F60" s="168"/>
      <c r="G60" s="168"/>
      <c r="H60" s="168"/>
      <c r="I60" s="168"/>
      <c r="J60" s="169">
        <f>J83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111</v>
      </c>
      <c r="E61" s="174"/>
      <c r="F61" s="174"/>
      <c r="G61" s="174"/>
      <c r="H61" s="174"/>
      <c r="I61" s="174"/>
      <c r="J61" s="175">
        <f>J84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112</v>
      </c>
      <c r="E62" s="174"/>
      <c r="F62" s="174"/>
      <c r="G62" s="174"/>
      <c r="H62" s="174"/>
      <c r="I62" s="174"/>
      <c r="J62" s="175">
        <f>J90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8"/>
      <c r="B63" s="39"/>
      <c r="C63" s="40"/>
      <c r="D63" s="40"/>
      <c r="E63" s="40"/>
      <c r="F63" s="40"/>
      <c r="G63" s="40"/>
      <c r="H63" s="40"/>
      <c r="I63" s="40"/>
      <c r="J63" s="40"/>
      <c r="K63" s="40"/>
      <c r="L63" s="13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s="2" customFormat="1" ht="6.96" customHeight="1">
      <c r="A64" s="38"/>
      <c r="B64" s="59"/>
      <c r="C64" s="60"/>
      <c r="D64" s="60"/>
      <c r="E64" s="60"/>
      <c r="F64" s="60"/>
      <c r="G64" s="60"/>
      <c r="H64" s="60"/>
      <c r="I64" s="60"/>
      <c r="J64" s="60"/>
      <c r="K64" s="60"/>
      <c r="L64" s="13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8" s="2" customFormat="1" ht="6.96" customHeight="1">
      <c r="A68" s="38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24.96" customHeight="1">
      <c r="A69" s="38"/>
      <c r="B69" s="39"/>
      <c r="C69" s="23" t="s">
        <v>113</v>
      </c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6.96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16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6.5" customHeight="1">
      <c r="A72" s="38"/>
      <c r="B72" s="39"/>
      <c r="C72" s="40"/>
      <c r="D72" s="40"/>
      <c r="E72" s="160" t="str">
        <f>E7</f>
        <v>Zvýšení kapacity koleje Blanice</v>
      </c>
      <c r="F72" s="32"/>
      <c r="G72" s="32"/>
      <c r="H72" s="32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104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69" t="str">
        <f>E9</f>
        <v>02 - Typ F</v>
      </c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21</v>
      </c>
      <c r="D76" s="40"/>
      <c r="E76" s="40"/>
      <c r="F76" s="27" t="str">
        <f>F12</f>
        <v>Chemická 953, 148 00, Praha 4</v>
      </c>
      <c r="G76" s="40"/>
      <c r="H76" s="40"/>
      <c r="I76" s="32" t="s">
        <v>23</v>
      </c>
      <c r="J76" s="72" t="str">
        <f>IF(J12="","",J12)</f>
        <v>28. 4. 2023</v>
      </c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25.65" customHeight="1">
      <c r="A78" s="38"/>
      <c r="B78" s="39"/>
      <c r="C78" s="32" t="s">
        <v>25</v>
      </c>
      <c r="D78" s="40"/>
      <c r="E78" s="40"/>
      <c r="F78" s="27" t="str">
        <f>E15</f>
        <v>Vysoká škola ekonomická v Praze</v>
      </c>
      <c r="G78" s="40"/>
      <c r="H78" s="40"/>
      <c r="I78" s="32" t="s">
        <v>33</v>
      </c>
      <c r="J78" s="36" t="str">
        <f>E21</f>
        <v>Drobný Architects, s.r.o.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31</v>
      </c>
      <c r="D79" s="40"/>
      <c r="E79" s="40"/>
      <c r="F79" s="27" t="str">
        <f>IF(E18="","",E18)</f>
        <v>Vyplň údaj</v>
      </c>
      <c r="G79" s="40"/>
      <c r="H79" s="40"/>
      <c r="I79" s="32" t="s">
        <v>38</v>
      </c>
      <c r="J79" s="36" t="str">
        <f>E24</f>
        <v>Ing. Jaroslav Stolička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0.32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11" customFormat="1" ht="29.28" customHeight="1">
      <c r="A81" s="177"/>
      <c r="B81" s="178"/>
      <c r="C81" s="179" t="s">
        <v>114</v>
      </c>
      <c r="D81" s="180" t="s">
        <v>62</v>
      </c>
      <c r="E81" s="180" t="s">
        <v>58</v>
      </c>
      <c r="F81" s="180" t="s">
        <v>59</v>
      </c>
      <c r="G81" s="180" t="s">
        <v>115</v>
      </c>
      <c r="H81" s="180" t="s">
        <v>116</v>
      </c>
      <c r="I81" s="180" t="s">
        <v>117</v>
      </c>
      <c r="J81" s="180" t="s">
        <v>108</v>
      </c>
      <c r="K81" s="181" t="s">
        <v>118</v>
      </c>
      <c r="L81" s="182"/>
      <c r="M81" s="92" t="s">
        <v>19</v>
      </c>
      <c r="N81" s="93" t="s">
        <v>47</v>
      </c>
      <c r="O81" s="93" t="s">
        <v>119</v>
      </c>
      <c r="P81" s="93" t="s">
        <v>120</v>
      </c>
      <c r="Q81" s="93" t="s">
        <v>121</v>
      </c>
      <c r="R81" s="93" t="s">
        <v>122</v>
      </c>
      <c r="S81" s="93" t="s">
        <v>123</v>
      </c>
      <c r="T81" s="94" t="s">
        <v>124</v>
      </c>
      <c r="U81" s="177"/>
      <c r="V81" s="177"/>
      <c r="W81" s="177"/>
      <c r="X81" s="177"/>
      <c r="Y81" s="177"/>
      <c r="Z81" s="177"/>
      <c r="AA81" s="177"/>
      <c r="AB81" s="177"/>
      <c r="AC81" s="177"/>
      <c r="AD81" s="177"/>
      <c r="AE81" s="177"/>
    </row>
    <row r="82" s="2" customFormat="1" ht="22.8" customHeight="1">
      <c r="A82" s="38"/>
      <c r="B82" s="39"/>
      <c r="C82" s="99" t="s">
        <v>125</v>
      </c>
      <c r="D82" s="40"/>
      <c r="E82" s="40"/>
      <c r="F82" s="40"/>
      <c r="G82" s="40"/>
      <c r="H82" s="40"/>
      <c r="I82" s="40"/>
      <c r="J82" s="183">
        <f>BK82</f>
        <v>0</v>
      </c>
      <c r="K82" s="40"/>
      <c r="L82" s="44"/>
      <c r="M82" s="95"/>
      <c r="N82" s="184"/>
      <c r="O82" s="96"/>
      <c r="P82" s="185">
        <f>P83</f>
        <v>0</v>
      </c>
      <c r="Q82" s="96"/>
      <c r="R82" s="185">
        <f>R83</f>
        <v>0</v>
      </c>
      <c r="S82" s="96"/>
      <c r="T82" s="186">
        <f>T83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T82" s="17" t="s">
        <v>76</v>
      </c>
      <c r="AU82" s="17" t="s">
        <v>109</v>
      </c>
      <c r="BK82" s="187">
        <f>BK83</f>
        <v>0</v>
      </c>
    </row>
    <row r="83" s="12" customFormat="1" ht="25.92" customHeight="1">
      <c r="A83" s="12"/>
      <c r="B83" s="188"/>
      <c r="C83" s="189"/>
      <c r="D83" s="190" t="s">
        <v>76</v>
      </c>
      <c r="E83" s="191" t="s">
        <v>126</v>
      </c>
      <c r="F83" s="191" t="s">
        <v>127</v>
      </c>
      <c r="G83" s="189"/>
      <c r="H83" s="189"/>
      <c r="I83" s="192"/>
      <c r="J83" s="193">
        <f>BK83</f>
        <v>0</v>
      </c>
      <c r="K83" s="189"/>
      <c r="L83" s="194"/>
      <c r="M83" s="195"/>
      <c r="N83" s="196"/>
      <c r="O83" s="196"/>
      <c r="P83" s="197">
        <f>P84+P90</f>
        <v>0</v>
      </c>
      <c r="Q83" s="196"/>
      <c r="R83" s="197">
        <f>R84+R90</f>
        <v>0</v>
      </c>
      <c r="S83" s="196"/>
      <c r="T83" s="198">
        <f>T84+T90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9" t="s">
        <v>87</v>
      </c>
      <c r="AT83" s="200" t="s">
        <v>76</v>
      </c>
      <c r="AU83" s="200" t="s">
        <v>77</v>
      </c>
      <c r="AY83" s="199" t="s">
        <v>128</v>
      </c>
      <c r="BK83" s="201">
        <f>BK84+BK90</f>
        <v>0</v>
      </c>
    </row>
    <row r="84" s="12" customFormat="1" ht="22.8" customHeight="1">
      <c r="A84" s="12"/>
      <c r="B84" s="188"/>
      <c r="C84" s="189"/>
      <c r="D84" s="190" t="s">
        <v>76</v>
      </c>
      <c r="E84" s="202" t="s">
        <v>129</v>
      </c>
      <c r="F84" s="202" t="s">
        <v>130</v>
      </c>
      <c r="G84" s="189"/>
      <c r="H84" s="189"/>
      <c r="I84" s="192"/>
      <c r="J84" s="203">
        <f>BK84</f>
        <v>0</v>
      </c>
      <c r="K84" s="189"/>
      <c r="L84" s="194"/>
      <c r="M84" s="195"/>
      <c r="N84" s="196"/>
      <c r="O84" s="196"/>
      <c r="P84" s="197">
        <f>SUM(P85:P89)</f>
        <v>0</v>
      </c>
      <c r="Q84" s="196"/>
      <c r="R84" s="197">
        <f>SUM(R85:R89)</f>
        <v>0</v>
      </c>
      <c r="S84" s="196"/>
      <c r="T84" s="198">
        <f>SUM(T85:T89)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9" t="s">
        <v>87</v>
      </c>
      <c r="AT84" s="200" t="s">
        <v>76</v>
      </c>
      <c r="AU84" s="200" t="s">
        <v>85</v>
      </c>
      <c r="AY84" s="199" t="s">
        <v>128</v>
      </c>
      <c r="BK84" s="201">
        <f>SUM(BK85:BK89)</f>
        <v>0</v>
      </c>
    </row>
    <row r="85" s="2" customFormat="1" ht="16.5" customHeight="1">
      <c r="A85" s="38"/>
      <c r="B85" s="39"/>
      <c r="C85" s="204" t="s">
        <v>85</v>
      </c>
      <c r="D85" s="204" t="s">
        <v>131</v>
      </c>
      <c r="E85" s="205" t="s">
        <v>132</v>
      </c>
      <c r="F85" s="206" t="s">
        <v>133</v>
      </c>
      <c r="G85" s="207" t="s">
        <v>134</v>
      </c>
      <c r="H85" s="208">
        <v>2</v>
      </c>
      <c r="I85" s="209"/>
      <c r="J85" s="210">
        <f>ROUND(I85*H85,2)</f>
        <v>0</v>
      </c>
      <c r="K85" s="206" t="s">
        <v>19</v>
      </c>
      <c r="L85" s="44"/>
      <c r="M85" s="211" t="s">
        <v>19</v>
      </c>
      <c r="N85" s="212" t="s">
        <v>48</v>
      </c>
      <c r="O85" s="84"/>
      <c r="P85" s="213">
        <f>O85*H85</f>
        <v>0</v>
      </c>
      <c r="Q85" s="213">
        <v>0</v>
      </c>
      <c r="R85" s="213">
        <f>Q85*H85</f>
        <v>0</v>
      </c>
      <c r="S85" s="213">
        <v>0</v>
      </c>
      <c r="T85" s="214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215" t="s">
        <v>135</v>
      </c>
      <c r="AT85" s="215" t="s">
        <v>131</v>
      </c>
      <c r="AU85" s="215" t="s">
        <v>87</v>
      </c>
      <c r="AY85" s="17" t="s">
        <v>128</v>
      </c>
      <c r="BE85" s="216">
        <f>IF(N85="základní",J85,0)</f>
        <v>0</v>
      </c>
      <c r="BF85" s="216">
        <f>IF(N85="snížená",J85,0)</f>
        <v>0</v>
      </c>
      <c r="BG85" s="216">
        <f>IF(N85="zákl. přenesená",J85,0)</f>
        <v>0</v>
      </c>
      <c r="BH85" s="216">
        <f>IF(N85="sníž. přenesená",J85,0)</f>
        <v>0</v>
      </c>
      <c r="BI85" s="216">
        <f>IF(N85="nulová",J85,0)</f>
        <v>0</v>
      </c>
      <c r="BJ85" s="17" t="s">
        <v>85</v>
      </c>
      <c r="BK85" s="216">
        <f>ROUND(I85*H85,2)</f>
        <v>0</v>
      </c>
      <c r="BL85" s="17" t="s">
        <v>135</v>
      </c>
      <c r="BM85" s="215" t="s">
        <v>87</v>
      </c>
    </row>
    <row r="86" s="2" customFormat="1" ht="24.15" customHeight="1">
      <c r="A86" s="38"/>
      <c r="B86" s="39"/>
      <c r="C86" s="204" t="s">
        <v>87</v>
      </c>
      <c r="D86" s="204" t="s">
        <v>131</v>
      </c>
      <c r="E86" s="205" t="s">
        <v>136</v>
      </c>
      <c r="F86" s="206" t="s">
        <v>137</v>
      </c>
      <c r="G86" s="207" t="s">
        <v>134</v>
      </c>
      <c r="H86" s="208">
        <v>1</v>
      </c>
      <c r="I86" s="209"/>
      <c r="J86" s="210">
        <f>ROUND(I86*H86,2)</f>
        <v>0</v>
      </c>
      <c r="K86" s="206" t="s">
        <v>19</v>
      </c>
      <c r="L86" s="44"/>
      <c r="M86" s="211" t="s">
        <v>19</v>
      </c>
      <c r="N86" s="212" t="s">
        <v>48</v>
      </c>
      <c r="O86" s="84"/>
      <c r="P86" s="213">
        <f>O86*H86</f>
        <v>0</v>
      </c>
      <c r="Q86" s="213">
        <v>0</v>
      </c>
      <c r="R86" s="213">
        <f>Q86*H86</f>
        <v>0</v>
      </c>
      <c r="S86" s="213">
        <v>0</v>
      </c>
      <c r="T86" s="214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15" t="s">
        <v>135</v>
      </c>
      <c r="AT86" s="215" t="s">
        <v>131</v>
      </c>
      <c r="AU86" s="215" t="s">
        <v>87</v>
      </c>
      <c r="AY86" s="17" t="s">
        <v>128</v>
      </c>
      <c r="BE86" s="216">
        <f>IF(N86="základní",J86,0)</f>
        <v>0</v>
      </c>
      <c r="BF86" s="216">
        <f>IF(N86="snížená",J86,0)</f>
        <v>0</v>
      </c>
      <c r="BG86" s="216">
        <f>IF(N86="zákl. přenesená",J86,0)</f>
        <v>0</v>
      </c>
      <c r="BH86" s="216">
        <f>IF(N86="sníž. přenesená",J86,0)</f>
        <v>0</v>
      </c>
      <c r="BI86" s="216">
        <f>IF(N86="nulová",J86,0)</f>
        <v>0</v>
      </c>
      <c r="BJ86" s="17" t="s">
        <v>85</v>
      </c>
      <c r="BK86" s="216">
        <f>ROUND(I86*H86,2)</f>
        <v>0</v>
      </c>
      <c r="BL86" s="17" t="s">
        <v>135</v>
      </c>
      <c r="BM86" s="215" t="s">
        <v>138</v>
      </c>
    </row>
    <row r="87" s="2" customFormat="1" ht="24.15" customHeight="1">
      <c r="A87" s="38"/>
      <c r="B87" s="39"/>
      <c r="C87" s="204" t="s">
        <v>139</v>
      </c>
      <c r="D87" s="204" t="s">
        <v>131</v>
      </c>
      <c r="E87" s="205" t="s">
        <v>140</v>
      </c>
      <c r="F87" s="206" t="s">
        <v>141</v>
      </c>
      <c r="G87" s="207" t="s">
        <v>142</v>
      </c>
      <c r="H87" s="217"/>
      <c r="I87" s="209"/>
      <c r="J87" s="210">
        <f>ROUND(I87*H87,2)</f>
        <v>0</v>
      </c>
      <c r="K87" s="206" t="s">
        <v>143</v>
      </c>
      <c r="L87" s="44"/>
      <c r="M87" s="211" t="s">
        <v>19</v>
      </c>
      <c r="N87" s="212" t="s">
        <v>48</v>
      </c>
      <c r="O87" s="84"/>
      <c r="P87" s="213">
        <f>O87*H87</f>
        <v>0</v>
      </c>
      <c r="Q87" s="213">
        <v>0</v>
      </c>
      <c r="R87" s="213">
        <f>Q87*H87</f>
        <v>0</v>
      </c>
      <c r="S87" s="213">
        <v>0</v>
      </c>
      <c r="T87" s="214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5" t="s">
        <v>135</v>
      </c>
      <c r="AT87" s="215" t="s">
        <v>131</v>
      </c>
      <c r="AU87" s="215" t="s">
        <v>87</v>
      </c>
      <c r="AY87" s="17" t="s">
        <v>128</v>
      </c>
      <c r="BE87" s="216">
        <f>IF(N87="základní",J87,0)</f>
        <v>0</v>
      </c>
      <c r="BF87" s="216">
        <f>IF(N87="snížená",J87,0)</f>
        <v>0</v>
      </c>
      <c r="BG87" s="216">
        <f>IF(N87="zákl. přenesená",J87,0)</f>
        <v>0</v>
      </c>
      <c r="BH87" s="216">
        <f>IF(N87="sníž. přenesená",J87,0)</f>
        <v>0</v>
      </c>
      <c r="BI87" s="216">
        <f>IF(N87="nulová",J87,0)</f>
        <v>0</v>
      </c>
      <c r="BJ87" s="17" t="s">
        <v>85</v>
      </c>
      <c r="BK87" s="216">
        <f>ROUND(I87*H87,2)</f>
        <v>0</v>
      </c>
      <c r="BL87" s="17" t="s">
        <v>135</v>
      </c>
      <c r="BM87" s="215" t="s">
        <v>144</v>
      </c>
    </row>
    <row r="88" s="2" customFormat="1">
      <c r="A88" s="38"/>
      <c r="B88" s="39"/>
      <c r="C88" s="40"/>
      <c r="D88" s="218" t="s">
        <v>145</v>
      </c>
      <c r="E88" s="40"/>
      <c r="F88" s="219" t="s">
        <v>146</v>
      </c>
      <c r="G88" s="40"/>
      <c r="H88" s="40"/>
      <c r="I88" s="220"/>
      <c r="J88" s="40"/>
      <c r="K88" s="40"/>
      <c r="L88" s="44"/>
      <c r="M88" s="221"/>
      <c r="N88" s="222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145</v>
      </c>
      <c r="AU88" s="17" t="s">
        <v>87</v>
      </c>
    </row>
    <row r="89" s="2" customFormat="1" ht="24.15" customHeight="1">
      <c r="A89" s="38"/>
      <c r="B89" s="39"/>
      <c r="C89" s="204" t="s">
        <v>138</v>
      </c>
      <c r="D89" s="204" t="s">
        <v>131</v>
      </c>
      <c r="E89" s="205" t="s">
        <v>147</v>
      </c>
      <c r="F89" s="206" t="s">
        <v>148</v>
      </c>
      <c r="G89" s="207" t="s">
        <v>142</v>
      </c>
      <c r="H89" s="217"/>
      <c r="I89" s="209"/>
      <c r="J89" s="210">
        <f>ROUND(I89*H89,2)</f>
        <v>0</v>
      </c>
      <c r="K89" s="206" t="s">
        <v>19</v>
      </c>
      <c r="L89" s="44"/>
      <c r="M89" s="211" t="s">
        <v>19</v>
      </c>
      <c r="N89" s="212" t="s">
        <v>48</v>
      </c>
      <c r="O89" s="84"/>
      <c r="P89" s="213">
        <f>O89*H89</f>
        <v>0</v>
      </c>
      <c r="Q89" s="213">
        <v>0</v>
      </c>
      <c r="R89" s="213">
        <f>Q89*H89</f>
        <v>0</v>
      </c>
      <c r="S89" s="213">
        <v>0</v>
      </c>
      <c r="T89" s="214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5" t="s">
        <v>135</v>
      </c>
      <c r="AT89" s="215" t="s">
        <v>131</v>
      </c>
      <c r="AU89" s="215" t="s">
        <v>87</v>
      </c>
      <c r="AY89" s="17" t="s">
        <v>128</v>
      </c>
      <c r="BE89" s="216">
        <f>IF(N89="základní",J89,0)</f>
        <v>0</v>
      </c>
      <c r="BF89" s="216">
        <f>IF(N89="snížená",J89,0)</f>
        <v>0</v>
      </c>
      <c r="BG89" s="216">
        <f>IF(N89="zákl. přenesená",J89,0)</f>
        <v>0</v>
      </c>
      <c r="BH89" s="216">
        <f>IF(N89="sníž. přenesená",J89,0)</f>
        <v>0</v>
      </c>
      <c r="BI89" s="216">
        <f>IF(N89="nulová",J89,0)</f>
        <v>0</v>
      </c>
      <c r="BJ89" s="17" t="s">
        <v>85</v>
      </c>
      <c r="BK89" s="216">
        <f>ROUND(I89*H89,2)</f>
        <v>0</v>
      </c>
      <c r="BL89" s="17" t="s">
        <v>135</v>
      </c>
      <c r="BM89" s="215" t="s">
        <v>149</v>
      </c>
    </row>
    <row r="90" s="12" customFormat="1" ht="22.8" customHeight="1">
      <c r="A90" s="12"/>
      <c r="B90" s="188"/>
      <c r="C90" s="189"/>
      <c r="D90" s="190" t="s">
        <v>76</v>
      </c>
      <c r="E90" s="202" t="s">
        <v>150</v>
      </c>
      <c r="F90" s="202" t="s">
        <v>151</v>
      </c>
      <c r="G90" s="189"/>
      <c r="H90" s="189"/>
      <c r="I90" s="192"/>
      <c r="J90" s="203">
        <f>BK90</f>
        <v>0</v>
      </c>
      <c r="K90" s="189"/>
      <c r="L90" s="194"/>
      <c r="M90" s="195"/>
      <c r="N90" s="196"/>
      <c r="O90" s="196"/>
      <c r="P90" s="197">
        <f>SUM(P91:P106)</f>
        <v>0</v>
      </c>
      <c r="Q90" s="196"/>
      <c r="R90" s="197">
        <f>SUM(R91:R106)</f>
        <v>0</v>
      </c>
      <c r="S90" s="196"/>
      <c r="T90" s="198">
        <f>SUM(T91:T106)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9" t="s">
        <v>85</v>
      </c>
      <c r="AT90" s="200" t="s">
        <v>76</v>
      </c>
      <c r="AU90" s="200" t="s">
        <v>85</v>
      </c>
      <c r="AY90" s="199" t="s">
        <v>128</v>
      </c>
      <c r="BK90" s="201">
        <f>SUM(BK91:BK106)</f>
        <v>0</v>
      </c>
    </row>
    <row r="91" s="2" customFormat="1" ht="16.5" customHeight="1">
      <c r="A91" s="38"/>
      <c r="B91" s="39"/>
      <c r="C91" s="204" t="s">
        <v>152</v>
      </c>
      <c r="D91" s="204" t="s">
        <v>131</v>
      </c>
      <c r="E91" s="205" t="s">
        <v>153</v>
      </c>
      <c r="F91" s="206" t="s">
        <v>154</v>
      </c>
      <c r="G91" s="207" t="s">
        <v>134</v>
      </c>
      <c r="H91" s="208">
        <v>1</v>
      </c>
      <c r="I91" s="209"/>
      <c r="J91" s="210">
        <f>ROUND(I91*H91,2)</f>
        <v>0</v>
      </c>
      <c r="K91" s="206" t="s">
        <v>19</v>
      </c>
      <c r="L91" s="44"/>
      <c r="M91" s="211" t="s">
        <v>19</v>
      </c>
      <c r="N91" s="212" t="s">
        <v>48</v>
      </c>
      <c r="O91" s="84"/>
      <c r="P91" s="213">
        <f>O91*H91</f>
        <v>0</v>
      </c>
      <c r="Q91" s="213">
        <v>0</v>
      </c>
      <c r="R91" s="213">
        <f>Q91*H91</f>
        <v>0</v>
      </c>
      <c r="S91" s="213">
        <v>0</v>
      </c>
      <c r="T91" s="214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5" t="s">
        <v>138</v>
      </c>
      <c r="AT91" s="215" t="s">
        <v>131</v>
      </c>
      <c r="AU91" s="215" t="s">
        <v>87</v>
      </c>
      <c r="AY91" s="17" t="s">
        <v>128</v>
      </c>
      <c r="BE91" s="216">
        <f>IF(N91="základní",J91,0)</f>
        <v>0</v>
      </c>
      <c r="BF91" s="216">
        <f>IF(N91="snížená",J91,0)</f>
        <v>0</v>
      </c>
      <c r="BG91" s="216">
        <f>IF(N91="zákl. přenesená",J91,0)</f>
        <v>0</v>
      </c>
      <c r="BH91" s="216">
        <f>IF(N91="sníž. přenesená",J91,0)</f>
        <v>0</v>
      </c>
      <c r="BI91" s="216">
        <f>IF(N91="nulová",J91,0)</f>
        <v>0</v>
      </c>
      <c r="BJ91" s="17" t="s">
        <v>85</v>
      </c>
      <c r="BK91" s="216">
        <f>ROUND(I91*H91,2)</f>
        <v>0</v>
      </c>
      <c r="BL91" s="17" t="s">
        <v>138</v>
      </c>
      <c r="BM91" s="215" t="s">
        <v>155</v>
      </c>
    </row>
    <row r="92" s="2" customFormat="1" ht="16.5" customHeight="1">
      <c r="A92" s="38"/>
      <c r="B92" s="39"/>
      <c r="C92" s="204" t="s">
        <v>144</v>
      </c>
      <c r="D92" s="204" t="s">
        <v>131</v>
      </c>
      <c r="E92" s="205" t="s">
        <v>156</v>
      </c>
      <c r="F92" s="206" t="s">
        <v>157</v>
      </c>
      <c r="G92" s="207" t="s">
        <v>134</v>
      </c>
      <c r="H92" s="208">
        <v>2</v>
      </c>
      <c r="I92" s="209"/>
      <c r="J92" s="210">
        <f>ROUND(I92*H92,2)</f>
        <v>0</v>
      </c>
      <c r="K92" s="206" t="s">
        <v>19</v>
      </c>
      <c r="L92" s="44"/>
      <c r="M92" s="211" t="s">
        <v>19</v>
      </c>
      <c r="N92" s="212" t="s">
        <v>48</v>
      </c>
      <c r="O92" s="84"/>
      <c r="P92" s="213">
        <f>O92*H92</f>
        <v>0</v>
      </c>
      <c r="Q92" s="213">
        <v>0</v>
      </c>
      <c r="R92" s="213">
        <f>Q92*H92</f>
        <v>0</v>
      </c>
      <c r="S92" s="213">
        <v>0</v>
      </c>
      <c r="T92" s="214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5" t="s">
        <v>138</v>
      </c>
      <c r="AT92" s="215" t="s">
        <v>131</v>
      </c>
      <c r="AU92" s="215" t="s">
        <v>87</v>
      </c>
      <c r="AY92" s="17" t="s">
        <v>128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7" t="s">
        <v>85</v>
      </c>
      <c r="BK92" s="216">
        <f>ROUND(I92*H92,2)</f>
        <v>0</v>
      </c>
      <c r="BL92" s="17" t="s">
        <v>138</v>
      </c>
      <c r="BM92" s="215" t="s">
        <v>158</v>
      </c>
    </row>
    <row r="93" s="2" customFormat="1" ht="16.5" customHeight="1">
      <c r="A93" s="38"/>
      <c r="B93" s="39"/>
      <c r="C93" s="204" t="s">
        <v>159</v>
      </c>
      <c r="D93" s="204" t="s">
        <v>131</v>
      </c>
      <c r="E93" s="205" t="s">
        <v>160</v>
      </c>
      <c r="F93" s="206" t="s">
        <v>161</v>
      </c>
      <c r="G93" s="207" t="s">
        <v>134</v>
      </c>
      <c r="H93" s="208">
        <v>2</v>
      </c>
      <c r="I93" s="209"/>
      <c r="J93" s="210">
        <f>ROUND(I93*H93,2)</f>
        <v>0</v>
      </c>
      <c r="K93" s="206" t="s">
        <v>19</v>
      </c>
      <c r="L93" s="44"/>
      <c r="M93" s="211" t="s">
        <v>19</v>
      </c>
      <c r="N93" s="212" t="s">
        <v>48</v>
      </c>
      <c r="O93" s="84"/>
      <c r="P93" s="213">
        <f>O93*H93</f>
        <v>0</v>
      </c>
      <c r="Q93" s="213">
        <v>0</v>
      </c>
      <c r="R93" s="213">
        <f>Q93*H93</f>
        <v>0</v>
      </c>
      <c r="S93" s="213">
        <v>0</v>
      </c>
      <c r="T93" s="214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5" t="s">
        <v>138</v>
      </c>
      <c r="AT93" s="215" t="s">
        <v>131</v>
      </c>
      <c r="AU93" s="215" t="s">
        <v>87</v>
      </c>
      <c r="AY93" s="17" t="s">
        <v>128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7" t="s">
        <v>85</v>
      </c>
      <c r="BK93" s="216">
        <f>ROUND(I93*H93,2)</f>
        <v>0</v>
      </c>
      <c r="BL93" s="17" t="s">
        <v>138</v>
      </c>
      <c r="BM93" s="215" t="s">
        <v>162</v>
      </c>
    </row>
    <row r="94" s="2" customFormat="1" ht="16.5" customHeight="1">
      <c r="A94" s="38"/>
      <c r="B94" s="39"/>
      <c r="C94" s="204" t="s">
        <v>149</v>
      </c>
      <c r="D94" s="204" t="s">
        <v>131</v>
      </c>
      <c r="E94" s="205" t="s">
        <v>163</v>
      </c>
      <c r="F94" s="206" t="s">
        <v>164</v>
      </c>
      <c r="G94" s="207" t="s">
        <v>134</v>
      </c>
      <c r="H94" s="208">
        <v>4</v>
      </c>
      <c r="I94" s="209"/>
      <c r="J94" s="210">
        <f>ROUND(I94*H94,2)</f>
        <v>0</v>
      </c>
      <c r="K94" s="206" t="s">
        <v>19</v>
      </c>
      <c r="L94" s="44"/>
      <c r="M94" s="211" t="s">
        <v>19</v>
      </c>
      <c r="N94" s="212" t="s">
        <v>48</v>
      </c>
      <c r="O94" s="84"/>
      <c r="P94" s="213">
        <f>O94*H94</f>
        <v>0</v>
      </c>
      <c r="Q94" s="213">
        <v>0</v>
      </c>
      <c r="R94" s="213">
        <f>Q94*H94</f>
        <v>0</v>
      </c>
      <c r="S94" s="213">
        <v>0</v>
      </c>
      <c r="T94" s="214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5" t="s">
        <v>138</v>
      </c>
      <c r="AT94" s="215" t="s">
        <v>131</v>
      </c>
      <c r="AU94" s="215" t="s">
        <v>87</v>
      </c>
      <c r="AY94" s="17" t="s">
        <v>128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7" t="s">
        <v>85</v>
      </c>
      <c r="BK94" s="216">
        <f>ROUND(I94*H94,2)</f>
        <v>0</v>
      </c>
      <c r="BL94" s="17" t="s">
        <v>138</v>
      </c>
      <c r="BM94" s="215" t="s">
        <v>135</v>
      </c>
    </row>
    <row r="95" s="2" customFormat="1" ht="16.5" customHeight="1">
      <c r="A95" s="38"/>
      <c r="B95" s="39"/>
      <c r="C95" s="204" t="s">
        <v>165</v>
      </c>
      <c r="D95" s="204" t="s">
        <v>131</v>
      </c>
      <c r="E95" s="205" t="s">
        <v>166</v>
      </c>
      <c r="F95" s="206" t="s">
        <v>167</v>
      </c>
      <c r="G95" s="207" t="s">
        <v>134</v>
      </c>
      <c r="H95" s="208">
        <v>4</v>
      </c>
      <c r="I95" s="209"/>
      <c r="J95" s="210">
        <f>ROUND(I95*H95,2)</f>
        <v>0</v>
      </c>
      <c r="K95" s="206" t="s">
        <v>19</v>
      </c>
      <c r="L95" s="44"/>
      <c r="M95" s="211" t="s">
        <v>19</v>
      </c>
      <c r="N95" s="212" t="s">
        <v>48</v>
      </c>
      <c r="O95" s="84"/>
      <c r="P95" s="213">
        <f>O95*H95</f>
        <v>0</v>
      </c>
      <c r="Q95" s="213">
        <v>0</v>
      </c>
      <c r="R95" s="213">
        <f>Q95*H95</f>
        <v>0</v>
      </c>
      <c r="S95" s="213">
        <v>0</v>
      </c>
      <c r="T95" s="21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138</v>
      </c>
      <c r="AT95" s="215" t="s">
        <v>131</v>
      </c>
      <c r="AU95" s="215" t="s">
        <v>87</v>
      </c>
      <c r="AY95" s="17" t="s">
        <v>128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85</v>
      </c>
      <c r="BK95" s="216">
        <f>ROUND(I95*H95,2)</f>
        <v>0</v>
      </c>
      <c r="BL95" s="17" t="s">
        <v>138</v>
      </c>
      <c r="BM95" s="215" t="s">
        <v>168</v>
      </c>
    </row>
    <row r="96" s="2" customFormat="1" ht="16.5" customHeight="1">
      <c r="A96" s="38"/>
      <c r="B96" s="39"/>
      <c r="C96" s="204" t="s">
        <v>155</v>
      </c>
      <c r="D96" s="204" t="s">
        <v>131</v>
      </c>
      <c r="E96" s="205" t="s">
        <v>169</v>
      </c>
      <c r="F96" s="206" t="s">
        <v>170</v>
      </c>
      <c r="G96" s="207" t="s">
        <v>134</v>
      </c>
      <c r="H96" s="208">
        <v>4</v>
      </c>
      <c r="I96" s="209"/>
      <c r="J96" s="210">
        <f>ROUND(I96*H96,2)</f>
        <v>0</v>
      </c>
      <c r="K96" s="206" t="s">
        <v>19</v>
      </c>
      <c r="L96" s="44"/>
      <c r="M96" s="211" t="s">
        <v>19</v>
      </c>
      <c r="N96" s="212" t="s">
        <v>48</v>
      </c>
      <c r="O96" s="84"/>
      <c r="P96" s="213">
        <f>O96*H96</f>
        <v>0</v>
      </c>
      <c r="Q96" s="213">
        <v>0</v>
      </c>
      <c r="R96" s="213">
        <f>Q96*H96</f>
        <v>0</v>
      </c>
      <c r="S96" s="213">
        <v>0</v>
      </c>
      <c r="T96" s="21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5" t="s">
        <v>138</v>
      </c>
      <c r="AT96" s="215" t="s">
        <v>131</v>
      </c>
      <c r="AU96" s="215" t="s">
        <v>87</v>
      </c>
      <c r="AY96" s="17" t="s">
        <v>128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7" t="s">
        <v>85</v>
      </c>
      <c r="BK96" s="216">
        <f>ROUND(I96*H96,2)</f>
        <v>0</v>
      </c>
      <c r="BL96" s="17" t="s">
        <v>138</v>
      </c>
      <c r="BM96" s="215" t="s">
        <v>171</v>
      </c>
    </row>
    <row r="97" s="2" customFormat="1" ht="16.5" customHeight="1">
      <c r="A97" s="38"/>
      <c r="B97" s="39"/>
      <c r="C97" s="204" t="s">
        <v>172</v>
      </c>
      <c r="D97" s="204" t="s">
        <v>131</v>
      </c>
      <c r="E97" s="205" t="s">
        <v>173</v>
      </c>
      <c r="F97" s="206" t="s">
        <v>174</v>
      </c>
      <c r="G97" s="207" t="s">
        <v>134</v>
      </c>
      <c r="H97" s="208">
        <v>4</v>
      </c>
      <c r="I97" s="209"/>
      <c r="J97" s="210">
        <f>ROUND(I97*H97,2)</f>
        <v>0</v>
      </c>
      <c r="K97" s="206" t="s">
        <v>19</v>
      </c>
      <c r="L97" s="44"/>
      <c r="M97" s="211" t="s">
        <v>19</v>
      </c>
      <c r="N97" s="212" t="s">
        <v>48</v>
      </c>
      <c r="O97" s="84"/>
      <c r="P97" s="213">
        <f>O97*H97</f>
        <v>0</v>
      </c>
      <c r="Q97" s="213">
        <v>0</v>
      </c>
      <c r="R97" s="213">
        <f>Q97*H97</f>
        <v>0</v>
      </c>
      <c r="S97" s="213">
        <v>0</v>
      </c>
      <c r="T97" s="214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5" t="s">
        <v>138</v>
      </c>
      <c r="AT97" s="215" t="s">
        <v>131</v>
      </c>
      <c r="AU97" s="215" t="s">
        <v>87</v>
      </c>
      <c r="AY97" s="17" t="s">
        <v>128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7" t="s">
        <v>85</v>
      </c>
      <c r="BK97" s="216">
        <f>ROUND(I97*H97,2)</f>
        <v>0</v>
      </c>
      <c r="BL97" s="17" t="s">
        <v>138</v>
      </c>
      <c r="BM97" s="215" t="s">
        <v>175</v>
      </c>
    </row>
    <row r="98" s="2" customFormat="1" ht="16.5" customHeight="1">
      <c r="A98" s="38"/>
      <c r="B98" s="39"/>
      <c r="C98" s="204" t="s">
        <v>158</v>
      </c>
      <c r="D98" s="204" t="s">
        <v>131</v>
      </c>
      <c r="E98" s="205" t="s">
        <v>176</v>
      </c>
      <c r="F98" s="206" t="s">
        <v>177</v>
      </c>
      <c r="G98" s="207" t="s">
        <v>134</v>
      </c>
      <c r="H98" s="208">
        <v>2</v>
      </c>
      <c r="I98" s="209"/>
      <c r="J98" s="210">
        <f>ROUND(I98*H98,2)</f>
        <v>0</v>
      </c>
      <c r="K98" s="206" t="s">
        <v>19</v>
      </c>
      <c r="L98" s="44"/>
      <c r="M98" s="211" t="s">
        <v>19</v>
      </c>
      <c r="N98" s="212" t="s">
        <v>48</v>
      </c>
      <c r="O98" s="84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138</v>
      </c>
      <c r="AT98" s="215" t="s">
        <v>131</v>
      </c>
      <c r="AU98" s="215" t="s">
        <v>87</v>
      </c>
      <c r="AY98" s="17" t="s">
        <v>128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85</v>
      </c>
      <c r="BK98" s="216">
        <f>ROUND(I98*H98,2)</f>
        <v>0</v>
      </c>
      <c r="BL98" s="17" t="s">
        <v>138</v>
      </c>
      <c r="BM98" s="215" t="s">
        <v>178</v>
      </c>
    </row>
    <row r="99" s="2" customFormat="1" ht="16.5" customHeight="1">
      <c r="A99" s="38"/>
      <c r="B99" s="39"/>
      <c r="C99" s="204" t="s">
        <v>179</v>
      </c>
      <c r="D99" s="204" t="s">
        <v>131</v>
      </c>
      <c r="E99" s="205" t="s">
        <v>180</v>
      </c>
      <c r="F99" s="206" t="s">
        <v>181</v>
      </c>
      <c r="G99" s="207" t="s">
        <v>134</v>
      </c>
      <c r="H99" s="208">
        <v>4</v>
      </c>
      <c r="I99" s="209"/>
      <c r="J99" s="210">
        <f>ROUND(I99*H99,2)</f>
        <v>0</v>
      </c>
      <c r="K99" s="206" t="s">
        <v>19</v>
      </c>
      <c r="L99" s="44"/>
      <c r="M99" s="211" t="s">
        <v>19</v>
      </c>
      <c r="N99" s="212" t="s">
        <v>48</v>
      </c>
      <c r="O99" s="84"/>
      <c r="P99" s="213">
        <f>O99*H99</f>
        <v>0</v>
      </c>
      <c r="Q99" s="213">
        <v>0</v>
      </c>
      <c r="R99" s="213">
        <f>Q99*H99</f>
        <v>0</v>
      </c>
      <c r="S99" s="213">
        <v>0</v>
      </c>
      <c r="T99" s="214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5" t="s">
        <v>138</v>
      </c>
      <c r="AT99" s="215" t="s">
        <v>131</v>
      </c>
      <c r="AU99" s="215" t="s">
        <v>87</v>
      </c>
      <c r="AY99" s="17" t="s">
        <v>128</v>
      </c>
      <c r="BE99" s="216">
        <f>IF(N99="základní",J99,0)</f>
        <v>0</v>
      </c>
      <c r="BF99" s="216">
        <f>IF(N99="snížená",J99,0)</f>
        <v>0</v>
      </c>
      <c r="BG99" s="216">
        <f>IF(N99="zákl. přenesená",J99,0)</f>
        <v>0</v>
      </c>
      <c r="BH99" s="216">
        <f>IF(N99="sníž. přenesená",J99,0)</f>
        <v>0</v>
      </c>
      <c r="BI99" s="216">
        <f>IF(N99="nulová",J99,0)</f>
        <v>0</v>
      </c>
      <c r="BJ99" s="17" t="s">
        <v>85</v>
      </c>
      <c r="BK99" s="216">
        <f>ROUND(I99*H99,2)</f>
        <v>0</v>
      </c>
      <c r="BL99" s="17" t="s">
        <v>138</v>
      </c>
      <c r="BM99" s="215" t="s">
        <v>182</v>
      </c>
    </row>
    <row r="100" s="2" customFormat="1" ht="16.5" customHeight="1">
      <c r="A100" s="38"/>
      <c r="B100" s="39"/>
      <c r="C100" s="204" t="s">
        <v>162</v>
      </c>
      <c r="D100" s="204" t="s">
        <v>131</v>
      </c>
      <c r="E100" s="205" t="s">
        <v>183</v>
      </c>
      <c r="F100" s="206" t="s">
        <v>184</v>
      </c>
      <c r="G100" s="207" t="s">
        <v>134</v>
      </c>
      <c r="H100" s="208">
        <v>2</v>
      </c>
      <c r="I100" s="209"/>
      <c r="J100" s="210">
        <f>ROUND(I100*H100,2)</f>
        <v>0</v>
      </c>
      <c r="K100" s="206" t="s">
        <v>19</v>
      </c>
      <c r="L100" s="44"/>
      <c r="M100" s="211" t="s">
        <v>19</v>
      </c>
      <c r="N100" s="212" t="s">
        <v>48</v>
      </c>
      <c r="O100" s="84"/>
      <c r="P100" s="213">
        <f>O100*H100</f>
        <v>0</v>
      </c>
      <c r="Q100" s="213">
        <v>0</v>
      </c>
      <c r="R100" s="213">
        <f>Q100*H100</f>
        <v>0</v>
      </c>
      <c r="S100" s="213">
        <v>0</v>
      </c>
      <c r="T100" s="214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5" t="s">
        <v>138</v>
      </c>
      <c r="AT100" s="215" t="s">
        <v>131</v>
      </c>
      <c r="AU100" s="215" t="s">
        <v>87</v>
      </c>
      <c r="AY100" s="17" t="s">
        <v>128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7" t="s">
        <v>85</v>
      </c>
      <c r="BK100" s="216">
        <f>ROUND(I100*H100,2)</f>
        <v>0</v>
      </c>
      <c r="BL100" s="17" t="s">
        <v>138</v>
      </c>
      <c r="BM100" s="215" t="s">
        <v>185</v>
      </c>
    </row>
    <row r="101" s="2" customFormat="1" ht="16.5" customHeight="1">
      <c r="A101" s="38"/>
      <c r="B101" s="39"/>
      <c r="C101" s="204" t="s">
        <v>8</v>
      </c>
      <c r="D101" s="204" t="s">
        <v>131</v>
      </c>
      <c r="E101" s="205" t="s">
        <v>186</v>
      </c>
      <c r="F101" s="206" t="s">
        <v>187</v>
      </c>
      <c r="G101" s="207" t="s">
        <v>134</v>
      </c>
      <c r="H101" s="208">
        <v>1</v>
      </c>
      <c r="I101" s="209"/>
      <c r="J101" s="210">
        <f>ROUND(I101*H101,2)</f>
        <v>0</v>
      </c>
      <c r="K101" s="206" t="s">
        <v>19</v>
      </c>
      <c r="L101" s="44"/>
      <c r="M101" s="211" t="s">
        <v>19</v>
      </c>
      <c r="N101" s="212" t="s">
        <v>48</v>
      </c>
      <c r="O101" s="84"/>
      <c r="P101" s="213">
        <f>O101*H101</f>
        <v>0</v>
      </c>
      <c r="Q101" s="213">
        <v>0</v>
      </c>
      <c r="R101" s="213">
        <f>Q101*H101</f>
        <v>0</v>
      </c>
      <c r="S101" s="213">
        <v>0</v>
      </c>
      <c r="T101" s="214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138</v>
      </c>
      <c r="AT101" s="215" t="s">
        <v>131</v>
      </c>
      <c r="AU101" s="215" t="s">
        <v>87</v>
      </c>
      <c r="AY101" s="17" t="s">
        <v>128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85</v>
      </c>
      <c r="BK101" s="216">
        <f>ROUND(I101*H101,2)</f>
        <v>0</v>
      </c>
      <c r="BL101" s="17" t="s">
        <v>138</v>
      </c>
      <c r="BM101" s="215" t="s">
        <v>188</v>
      </c>
    </row>
    <row r="102" s="2" customFormat="1" ht="16.5" customHeight="1">
      <c r="A102" s="38"/>
      <c r="B102" s="39"/>
      <c r="C102" s="204" t="s">
        <v>135</v>
      </c>
      <c r="D102" s="204" t="s">
        <v>131</v>
      </c>
      <c r="E102" s="205" t="s">
        <v>189</v>
      </c>
      <c r="F102" s="206" t="s">
        <v>190</v>
      </c>
      <c r="G102" s="207" t="s">
        <v>134</v>
      </c>
      <c r="H102" s="208">
        <v>4</v>
      </c>
      <c r="I102" s="209"/>
      <c r="J102" s="210">
        <f>ROUND(I102*H102,2)</f>
        <v>0</v>
      </c>
      <c r="K102" s="206" t="s">
        <v>19</v>
      </c>
      <c r="L102" s="44"/>
      <c r="M102" s="211" t="s">
        <v>19</v>
      </c>
      <c r="N102" s="212" t="s">
        <v>48</v>
      </c>
      <c r="O102" s="84"/>
      <c r="P102" s="213">
        <f>O102*H102</f>
        <v>0</v>
      </c>
      <c r="Q102" s="213">
        <v>0</v>
      </c>
      <c r="R102" s="213">
        <f>Q102*H102</f>
        <v>0</v>
      </c>
      <c r="S102" s="213">
        <v>0</v>
      </c>
      <c r="T102" s="214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5" t="s">
        <v>138</v>
      </c>
      <c r="AT102" s="215" t="s">
        <v>131</v>
      </c>
      <c r="AU102" s="215" t="s">
        <v>87</v>
      </c>
      <c r="AY102" s="17" t="s">
        <v>128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85</v>
      </c>
      <c r="BK102" s="216">
        <f>ROUND(I102*H102,2)</f>
        <v>0</v>
      </c>
      <c r="BL102" s="17" t="s">
        <v>138</v>
      </c>
      <c r="BM102" s="215" t="s">
        <v>191</v>
      </c>
    </row>
    <row r="103" s="2" customFormat="1" ht="16.5" customHeight="1">
      <c r="A103" s="38"/>
      <c r="B103" s="39"/>
      <c r="C103" s="204" t="s">
        <v>192</v>
      </c>
      <c r="D103" s="204" t="s">
        <v>131</v>
      </c>
      <c r="E103" s="205" t="s">
        <v>193</v>
      </c>
      <c r="F103" s="206" t="s">
        <v>194</v>
      </c>
      <c r="G103" s="207" t="s">
        <v>134</v>
      </c>
      <c r="H103" s="208">
        <v>1</v>
      </c>
      <c r="I103" s="209"/>
      <c r="J103" s="210">
        <f>ROUND(I103*H103,2)</f>
        <v>0</v>
      </c>
      <c r="K103" s="206" t="s">
        <v>19</v>
      </c>
      <c r="L103" s="44"/>
      <c r="M103" s="211" t="s">
        <v>19</v>
      </c>
      <c r="N103" s="212" t="s">
        <v>48</v>
      </c>
      <c r="O103" s="84"/>
      <c r="P103" s="213">
        <f>O103*H103</f>
        <v>0</v>
      </c>
      <c r="Q103" s="213">
        <v>0</v>
      </c>
      <c r="R103" s="213">
        <f>Q103*H103</f>
        <v>0</v>
      </c>
      <c r="S103" s="213">
        <v>0</v>
      </c>
      <c r="T103" s="214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138</v>
      </c>
      <c r="AT103" s="215" t="s">
        <v>131</v>
      </c>
      <c r="AU103" s="215" t="s">
        <v>87</v>
      </c>
      <c r="AY103" s="17" t="s">
        <v>128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85</v>
      </c>
      <c r="BK103" s="216">
        <f>ROUND(I103*H103,2)</f>
        <v>0</v>
      </c>
      <c r="BL103" s="17" t="s">
        <v>138</v>
      </c>
      <c r="BM103" s="215" t="s">
        <v>195</v>
      </c>
    </row>
    <row r="104" s="2" customFormat="1" ht="16.5" customHeight="1">
      <c r="A104" s="38"/>
      <c r="B104" s="39"/>
      <c r="C104" s="204" t="s">
        <v>168</v>
      </c>
      <c r="D104" s="204" t="s">
        <v>131</v>
      </c>
      <c r="E104" s="205" t="s">
        <v>196</v>
      </c>
      <c r="F104" s="206" t="s">
        <v>197</v>
      </c>
      <c r="G104" s="207" t="s">
        <v>134</v>
      </c>
      <c r="H104" s="208">
        <v>1</v>
      </c>
      <c r="I104" s="209"/>
      <c r="J104" s="210">
        <f>ROUND(I104*H104,2)</f>
        <v>0</v>
      </c>
      <c r="K104" s="206" t="s">
        <v>19</v>
      </c>
      <c r="L104" s="44"/>
      <c r="M104" s="211" t="s">
        <v>19</v>
      </c>
      <c r="N104" s="212" t="s">
        <v>48</v>
      </c>
      <c r="O104" s="84"/>
      <c r="P104" s="213">
        <f>O104*H104</f>
        <v>0</v>
      </c>
      <c r="Q104" s="213">
        <v>0</v>
      </c>
      <c r="R104" s="213">
        <f>Q104*H104</f>
        <v>0</v>
      </c>
      <c r="S104" s="213">
        <v>0</v>
      </c>
      <c r="T104" s="214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5" t="s">
        <v>138</v>
      </c>
      <c r="AT104" s="215" t="s">
        <v>131</v>
      </c>
      <c r="AU104" s="215" t="s">
        <v>87</v>
      </c>
      <c r="AY104" s="17" t="s">
        <v>128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7" t="s">
        <v>85</v>
      </c>
      <c r="BK104" s="216">
        <f>ROUND(I104*H104,2)</f>
        <v>0</v>
      </c>
      <c r="BL104" s="17" t="s">
        <v>138</v>
      </c>
      <c r="BM104" s="215" t="s">
        <v>198</v>
      </c>
    </row>
    <row r="105" s="2" customFormat="1" ht="24.15" customHeight="1">
      <c r="A105" s="38"/>
      <c r="B105" s="39"/>
      <c r="C105" s="204" t="s">
        <v>199</v>
      </c>
      <c r="D105" s="204" t="s">
        <v>131</v>
      </c>
      <c r="E105" s="205" t="s">
        <v>200</v>
      </c>
      <c r="F105" s="206" t="s">
        <v>201</v>
      </c>
      <c r="G105" s="207" t="s">
        <v>142</v>
      </c>
      <c r="H105" s="217"/>
      <c r="I105" s="209"/>
      <c r="J105" s="210">
        <f>ROUND(I105*H105,2)</f>
        <v>0</v>
      </c>
      <c r="K105" s="206" t="s">
        <v>19</v>
      </c>
      <c r="L105" s="44"/>
      <c r="M105" s="211" t="s">
        <v>19</v>
      </c>
      <c r="N105" s="212" t="s">
        <v>48</v>
      </c>
      <c r="O105" s="84"/>
      <c r="P105" s="213">
        <f>O105*H105</f>
        <v>0</v>
      </c>
      <c r="Q105" s="213">
        <v>0</v>
      </c>
      <c r="R105" s="213">
        <f>Q105*H105</f>
        <v>0</v>
      </c>
      <c r="S105" s="213">
        <v>0</v>
      </c>
      <c r="T105" s="214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5" t="s">
        <v>138</v>
      </c>
      <c r="AT105" s="215" t="s">
        <v>131</v>
      </c>
      <c r="AU105" s="215" t="s">
        <v>87</v>
      </c>
      <c r="AY105" s="17" t="s">
        <v>128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7" t="s">
        <v>85</v>
      </c>
      <c r="BK105" s="216">
        <f>ROUND(I105*H105,2)</f>
        <v>0</v>
      </c>
      <c r="BL105" s="17" t="s">
        <v>138</v>
      </c>
      <c r="BM105" s="215" t="s">
        <v>202</v>
      </c>
    </row>
    <row r="106" s="2" customFormat="1" ht="24.15" customHeight="1">
      <c r="A106" s="38"/>
      <c r="B106" s="39"/>
      <c r="C106" s="204" t="s">
        <v>171</v>
      </c>
      <c r="D106" s="204" t="s">
        <v>131</v>
      </c>
      <c r="E106" s="205" t="s">
        <v>203</v>
      </c>
      <c r="F106" s="206" t="s">
        <v>204</v>
      </c>
      <c r="G106" s="207" t="s">
        <v>142</v>
      </c>
      <c r="H106" s="217"/>
      <c r="I106" s="209"/>
      <c r="J106" s="210">
        <f>ROUND(I106*H106,2)</f>
        <v>0</v>
      </c>
      <c r="K106" s="206" t="s">
        <v>19</v>
      </c>
      <c r="L106" s="44"/>
      <c r="M106" s="223" t="s">
        <v>19</v>
      </c>
      <c r="N106" s="224" t="s">
        <v>48</v>
      </c>
      <c r="O106" s="225"/>
      <c r="P106" s="226">
        <f>O106*H106</f>
        <v>0</v>
      </c>
      <c r="Q106" s="226">
        <v>0</v>
      </c>
      <c r="R106" s="226">
        <f>Q106*H106</f>
        <v>0</v>
      </c>
      <c r="S106" s="226">
        <v>0</v>
      </c>
      <c r="T106" s="227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5" t="s">
        <v>138</v>
      </c>
      <c r="AT106" s="215" t="s">
        <v>131</v>
      </c>
      <c r="AU106" s="215" t="s">
        <v>87</v>
      </c>
      <c r="AY106" s="17" t="s">
        <v>128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7" t="s">
        <v>85</v>
      </c>
      <c r="BK106" s="216">
        <f>ROUND(I106*H106,2)</f>
        <v>0</v>
      </c>
      <c r="BL106" s="17" t="s">
        <v>138</v>
      </c>
      <c r="BM106" s="215" t="s">
        <v>205</v>
      </c>
    </row>
    <row r="107" s="2" customFormat="1" ht="6.96" customHeight="1">
      <c r="A107" s="38"/>
      <c r="B107" s="59"/>
      <c r="C107" s="60"/>
      <c r="D107" s="60"/>
      <c r="E107" s="60"/>
      <c r="F107" s="60"/>
      <c r="G107" s="60"/>
      <c r="H107" s="60"/>
      <c r="I107" s="60"/>
      <c r="J107" s="60"/>
      <c r="K107" s="60"/>
      <c r="L107" s="44"/>
      <c r="M107" s="38"/>
      <c r="O107" s="38"/>
      <c r="P107" s="38"/>
      <c r="Q107" s="38"/>
      <c r="R107" s="38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</sheetData>
  <sheetProtection sheet="1" autoFilter="0" formatColumns="0" formatRows="0" objects="1" scenarios="1" spinCount="100000" saltValue="Q3x2l/u4ujdfPFN/0QImlp4+rbs3cf1u1YZpAaMshNSjE9M0t0AjyvrgM4PFSclAMZYrcWYaxMIRAxkZrm+POA==" hashValue="QD4uzUlnH1A4K9PKsIR7tWuRU2zBQR6WrnPithbYoAD6bQyWbpRcRpKtyV0OUd4KSnaOyXpm6MCl8EhXolqg7w==" algorithmName="SHA-512" password="CC35"/>
  <autoFilter ref="C81:K106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8" r:id="rId1" display="https://podminky.urs.cz/item/CS_URS_2023_01/998766204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93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87</v>
      </c>
    </row>
    <row r="4" s="1" customFormat="1" ht="24.96" customHeight="1">
      <c r="B4" s="20"/>
      <c r="D4" s="130" t="s">
        <v>103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Zvýšení kapacity koleje Blanice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104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207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28. 4. 2023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30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26</v>
      </c>
      <c r="J20" s="136" t="s">
        <v>34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35</v>
      </c>
      <c r="F21" s="38"/>
      <c r="G21" s="38"/>
      <c r="H21" s="38"/>
      <c r="I21" s="132" t="s">
        <v>29</v>
      </c>
      <c r="J21" s="136" t="s">
        <v>36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38</v>
      </c>
      <c r="E23" s="38"/>
      <c r="F23" s="38"/>
      <c r="G23" s="38"/>
      <c r="H23" s="38"/>
      <c r="I23" s="132" t="s">
        <v>26</v>
      </c>
      <c r="J23" s="136" t="s">
        <v>39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40</v>
      </c>
      <c r="F24" s="38"/>
      <c r="G24" s="38"/>
      <c r="H24" s="38"/>
      <c r="I24" s="132" t="s">
        <v>29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41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43</v>
      </c>
      <c r="E30" s="38"/>
      <c r="F30" s="38"/>
      <c r="G30" s="38"/>
      <c r="H30" s="38"/>
      <c r="I30" s="38"/>
      <c r="J30" s="144">
        <f>ROUND(J82,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45</v>
      </c>
      <c r="G32" s="38"/>
      <c r="H32" s="38"/>
      <c r="I32" s="145" t="s">
        <v>44</v>
      </c>
      <c r="J32" s="145" t="s">
        <v>46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47</v>
      </c>
      <c r="E33" s="132" t="s">
        <v>48</v>
      </c>
      <c r="F33" s="147">
        <f>ROUND((SUM(BE82:BE107)),  2)</f>
        <v>0</v>
      </c>
      <c r="G33" s="38"/>
      <c r="H33" s="38"/>
      <c r="I33" s="148">
        <v>0.20999999999999999</v>
      </c>
      <c r="J33" s="147">
        <f>ROUND(((SUM(BE82:BE107))*I33),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49</v>
      </c>
      <c r="F34" s="147">
        <f>ROUND((SUM(BF82:BF107)),  2)</f>
        <v>0</v>
      </c>
      <c r="G34" s="38"/>
      <c r="H34" s="38"/>
      <c r="I34" s="148">
        <v>0.14999999999999999</v>
      </c>
      <c r="J34" s="147">
        <f>ROUND(((SUM(BF82:BF107))*I34),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50</v>
      </c>
      <c r="F35" s="147">
        <f>ROUND((SUM(BG82:BG107)),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51</v>
      </c>
      <c r="F36" s="147">
        <f>ROUND((SUM(BH82:BH107)),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52</v>
      </c>
      <c r="F37" s="147">
        <f>ROUND((SUM(BI82:BI107)),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53</v>
      </c>
      <c r="E39" s="151"/>
      <c r="F39" s="151"/>
      <c r="G39" s="152" t="s">
        <v>54</v>
      </c>
      <c r="H39" s="153" t="s">
        <v>55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106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Zvýšení kapacity koleje Blanice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104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03 - Typ I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Chemická 953, 148 00, Praha 4</v>
      </c>
      <c r="G52" s="40"/>
      <c r="H52" s="40"/>
      <c r="I52" s="32" t="s">
        <v>23</v>
      </c>
      <c r="J52" s="72" t="str">
        <f>IF(J12="","",J12)</f>
        <v>28. 4. 2023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Vysoká škola ekonomická v Praze</v>
      </c>
      <c r="G54" s="40"/>
      <c r="H54" s="40"/>
      <c r="I54" s="32" t="s">
        <v>33</v>
      </c>
      <c r="J54" s="36" t="str">
        <f>E21</f>
        <v>Drobný Architects,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38</v>
      </c>
      <c r="J55" s="36" t="str">
        <f>E24</f>
        <v>Ing. Jaroslav Stolička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107</v>
      </c>
      <c r="D57" s="162"/>
      <c r="E57" s="162"/>
      <c r="F57" s="162"/>
      <c r="G57" s="162"/>
      <c r="H57" s="162"/>
      <c r="I57" s="162"/>
      <c r="J57" s="163" t="s">
        <v>108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75</v>
      </c>
      <c r="D59" s="40"/>
      <c r="E59" s="40"/>
      <c r="F59" s="40"/>
      <c r="G59" s="40"/>
      <c r="H59" s="40"/>
      <c r="I59" s="40"/>
      <c r="J59" s="102">
        <f>J82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109</v>
      </c>
    </row>
    <row r="60" s="9" customFormat="1" ht="24.96" customHeight="1">
      <c r="A60" s="9"/>
      <c r="B60" s="165"/>
      <c r="C60" s="166"/>
      <c r="D60" s="167" t="s">
        <v>110</v>
      </c>
      <c r="E60" s="168"/>
      <c r="F60" s="168"/>
      <c r="G60" s="168"/>
      <c r="H60" s="168"/>
      <c r="I60" s="168"/>
      <c r="J60" s="169">
        <f>J83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111</v>
      </c>
      <c r="E61" s="174"/>
      <c r="F61" s="174"/>
      <c r="G61" s="174"/>
      <c r="H61" s="174"/>
      <c r="I61" s="174"/>
      <c r="J61" s="175">
        <f>J84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112</v>
      </c>
      <c r="E62" s="174"/>
      <c r="F62" s="174"/>
      <c r="G62" s="174"/>
      <c r="H62" s="174"/>
      <c r="I62" s="174"/>
      <c r="J62" s="175">
        <f>J90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8"/>
      <c r="B63" s="39"/>
      <c r="C63" s="40"/>
      <c r="D63" s="40"/>
      <c r="E63" s="40"/>
      <c r="F63" s="40"/>
      <c r="G63" s="40"/>
      <c r="H63" s="40"/>
      <c r="I63" s="40"/>
      <c r="J63" s="40"/>
      <c r="K63" s="40"/>
      <c r="L63" s="13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s="2" customFormat="1" ht="6.96" customHeight="1">
      <c r="A64" s="38"/>
      <c r="B64" s="59"/>
      <c r="C64" s="60"/>
      <c r="D64" s="60"/>
      <c r="E64" s="60"/>
      <c r="F64" s="60"/>
      <c r="G64" s="60"/>
      <c r="H64" s="60"/>
      <c r="I64" s="60"/>
      <c r="J64" s="60"/>
      <c r="K64" s="60"/>
      <c r="L64" s="13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8" s="2" customFormat="1" ht="6.96" customHeight="1">
      <c r="A68" s="38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24.96" customHeight="1">
      <c r="A69" s="38"/>
      <c r="B69" s="39"/>
      <c r="C69" s="23" t="s">
        <v>113</v>
      </c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6.96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16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6.5" customHeight="1">
      <c r="A72" s="38"/>
      <c r="B72" s="39"/>
      <c r="C72" s="40"/>
      <c r="D72" s="40"/>
      <c r="E72" s="160" t="str">
        <f>E7</f>
        <v>Zvýšení kapacity koleje Blanice</v>
      </c>
      <c r="F72" s="32"/>
      <c r="G72" s="32"/>
      <c r="H72" s="32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104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69" t="str">
        <f>E9</f>
        <v>03 - Typ I</v>
      </c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21</v>
      </c>
      <c r="D76" s="40"/>
      <c r="E76" s="40"/>
      <c r="F76" s="27" t="str">
        <f>F12</f>
        <v>Chemická 953, 148 00, Praha 4</v>
      </c>
      <c r="G76" s="40"/>
      <c r="H76" s="40"/>
      <c r="I76" s="32" t="s">
        <v>23</v>
      </c>
      <c r="J76" s="72" t="str">
        <f>IF(J12="","",J12)</f>
        <v>28. 4. 2023</v>
      </c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25.65" customHeight="1">
      <c r="A78" s="38"/>
      <c r="B78" s="39"/>
      <c r="C78" s="32" t="s">
        <v>25</v>
      </c>
      <c r="D78" s="40"/>
      <c r="E78" s="40"/>
      <c r="F78" s="27" t="str">
        <f>E15</f>
        <v>Vysoká škola ekonomická v Praze</v>
      </c>
      <c r="G78" s="40"/>
      <c r="H78" s="40"/>
      <c r="I78" s="32" t="s">
        <v>33</v>
      </c>
      <c r="J78" s="36" t="str">
        <f>E21</f>
        <v>Drobný Architects, s.r.o.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31</v>
      </c>
      <c r="D79" s="40"/>
      <c r="E79" s="40"/>
      <c r="F79" s="27" t="str">
        <f>IF(E18="","",E18)</f>
        <v>Vyplň údaj</v>
      </c>
      <c r="G79" s="40"/>
      <c r="H79" s="40"/>
      <c r="I79" s="32" t="s">
        <v>38</v>
      </c>
      <c r="J79" s="36" t="str">
        <f>E24</f>
        <v>Ing. Jaroslav Stolička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0.32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11" customFormat="1" ht="29.28" customHeight="1">
      <c r="A81" s="177"/>
      <c r="B81" s="178"/>
      <c r="C81" s="179" t="s">
        <v>114</v>
      </c>
      <c r="D81" s="180" t="s">
        <v>62</v>
      </c>
      <c r="E81" s="180" t="s">
        <v>58</v>
      </c>
      <c r="F81" s="180" t="s">
        <v>59</v>
      </c>
      <c r="G81" s="180" t="s">
        <v>115</v>
      </c>
      <c r="H81" s="180" t="s">
        <v>116</v>
      </c>
      <c r="I81" s="180" t="s">
        <v>117</v>
      </c>
      <c r="J81" s="180" t="s">
        <v>108</v>
      </c>
      <c r="K81" s="181" t="s">
        <v>118</v>
      </c>
      <c r="L81" s="182"/>
      <c r="M81" s="92" t="s">
        <v>19</v>
      </c>
      <c r="N81" s="93" t="s">
        <v>47</v>
      </c>
      <c r="O81" s="93" t="s">
        <v>119</v>
      </c>
      <c r="P81" s="93" t="s">
        <v>120</v>
      </c>
      <c r="Q81" s="93" t="s">
        <v>121</v>
      </c>
      <c r="R81" s="93" t="s">
        <v>122</v>
      </c>
      <c r="S81" s="93" t="s">
        <v>123</v>
      </c>
      <c r="T81" s="94" t="s">
        <v>124</v>
      </c>
      <c r="U81" s="177"/>
      <c r="V81" s="177"/>
      <c r="W81" s="177"/>
      <c r="X81" s="177"/>
      <c r="Y81" s="177"/>
      <c r="Z81" s="177"/>
      <c r="AA81" s="177"/>
      <c r="AB81" s="177"/>
      <c r="AC81" s="177"/>
      <c r="AD81" s="177"/>
      <c r="AE81" s="177"/>
    </row>
    <row r="82" s="2" customFormat="1" ht="22.8" customHeight="1">
      <c r="A82" s="38"/>
      <c r="B82" s="39"/>
      <c r="C82" s="99" t="s">
        <v>125</v>
      </c>
      <c r="D82" s="40"/>
      <c r="E82" s="40"/>
      <c r="F82" s="40"/>
      <c r="G82" s="40"/>
      <c r="H82" s="40"/>
      <c r="I82" s="40"/>
      <c r="J82" s="183">
        <f>BK82</f>
        <v>0</v>
      </c>
      <c r="K82" s="40"/>
      <c r="L82" s="44"/>
      <c r="M82" s="95"/>
      <c r="N82" s="184"/>
      <c r="O82" s="96"/>
      <c r="P82" s="185">
        <f>P83</f>
        <v>0</v>
      </c>
      <c r="Q82" s="96"/>
      <c r="R82" s="185">
        <f>R83</f>
        <v>0</v>
      </c>
      <c r="S82" s="96"/>
      <c r="T82" s="186">
        <f>T83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T82" s="17" t="s">
        <v>76</v>
      </c>
      <c r="AU82" s="17" t="s">
        <v>109</v>
      </c>
      <c r="BK82" s="187">
        <f>BK83</f>
        <v>0</v>
      </c>
    </row>
    <row r="83" s="12" customFormat="1" ht="25.92" customHeight="1">
      <c r="A83" s="12"/>
      <c r="B83" s="188"/>
      <c r="C83" s="189"/>
      <c r="D83" s="190" t="s">
        <v>76</v>
      </c>
      <c r="E83" s="191" t="s">
        <v>126</v>
      </c>
      <c r="F83" s="191" t="s">
        <v>127</v>
      </c>
      <c r="G83" s="189"/>
      <c r="H83" s="189"/>
      <c r="I83" s="192"/>
      <c r="J83" s="193">
        <f>BK83</f>
        <v>0</v>
      </c>
      <c r="K83" s="189"/>
      <c r="L83" s="194"/>
      <c r="M83" s="195"/>
      <c r="N83" s="196"/>
      <c r="O83" s="196"/>
      <c r="P83" s="197">
        <f>P84+P90</f>
        <v>0</v>
      </c>
      <c r="Q83" s="196"/>
      <c r="R83" s="197">
        <f>R84+R90</f>
        <v>0</v>
      </c>
      <c r="S83" s="196"/>
      <c r="T83" s="198">
        <f>T84+T90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9" t="s">
        <v>87</v>
      </c>
      <c r="AT83" s="200" t="s">
        <v>76</v>
      </c>
      <c r="AU83" s="200" t="s">
        <v>77</v>
      </c>
      <c r="AY83" s="199" t="s">
        <v>128</v>
      </c>
      <c r="BK83" s="201">
        <f>BK84+BK90</f>
        <v>0</v>
      </c>
    </row>
    <row r="84" s="12" customFormat="1" ht="22.8" customHeight="1">
      <c r="A84" s="12"/>
      <c r="B84" s="188"/>
      <c r="C84" s="189"/>
      <c r="D84" s="190" t="s">
        <v>76</v>
      </c>
      <c r="E84" s="202" t="s">
        <v>129</v>
      </c>
      <c r="F84" s="202" t="s">
        <v>130</v>
      </c>
      <c r="G84" s="189"/>
      <c r="H84" s="189"/>
      <c r="I84" s="192"/>
      <c r="J84" s="203">
        <f>BK84</f>
        <v>0</v>
      </c>
      <c r="K84" s="189"/>
      <c r="L84" s="194"/>
      <c r="M84" s="195"/>
      <c r="N84" s="196"/>
      <c r="O84" s="196"/>
      <c r="P84" s="197">
        <f>SUM(P85:P89)</f>
        <v>0</v>
      </c>
      <c r="Q84" s="196"/>
      <c r="R84" s="197">
        <f>SUM(R85:R89)</f>
        <v>0</v>
      </c>
      <c r="S84" s="196"/>
      <c r="T84" s="198">
        <f>SUM(T85:T89)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9" t="s">
        <v>87</v>
      </c>
      <c r="AT84" s="200" t="s">
        <v>76</v>
      </c>
      <c r="AU84" s="200" t="s">
        <v>85</v>
      </c>
      <c r="AY84" s="199" t="s">
        <v>128</v>
      </c>
      <c r="BK84" s="201">
        <f>SUM(BK85:BK89)</f>
        <v>0</v>
      </c>
    </row>
    <row r="85" s="2" customFormat="1" ht="16.5" customHeight="1">
      <c r="A85" s="38"/>
      <c r="B85" s="39"/>
      <c r="C85" s="204" t="s">
        <v>85</v>
      </c>
      <c r="D85" s="204" t="s">
        <v>131</v>
      </c>
      <c r="E85" s="205" t="s">
        <v>132</v>
      </c>
      <c r="F85" s="206" t="s">
        <v>133</v>
      </c>
      <c r="G85" s="207" t="s">
        <v>134</v>
      </c>
      <c r="H85" s="208">
        <v>1</v>
      </c>
      <c r="I85" s="209"/>
      <c r="J85" s="210">
        <f>ROUND(I85*H85,2)</f>
        <v>0</v>
      </c>
      <c r="K85" s="206" t="s">
        <v>19</v>
      </c>
      <c r="L85" s="44"/>
      <c r="M85" s="211" t="s">
        <v>19</v>
      </c>
      <c r="N85" s="212" t="s">
        <v>48</v>
      </c>
      <c r="O85" s="84"/>
      <c r="P85" s="213">
        <f>O85*H85</f>
        <v>0</v>
      </c>
      <c r="Q85" s="213">
        <v>0</v>
      </c>
      <c r="R85" s="213">
        <f>Q85*H85</f>
        <v>0</v>
      </c>
      <c r="S85" s="213">
        <v>0</v>
      </c>
      <c r="T85" s="214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215" t="s">
        <v>135</v>
      </c>
      <c r="AT85" s="215" t="s">
        <v>131</v>
      </c>
      <c r="AU85" s="215" t="s">
        <v>87</v>
      </c>
      <c r="AY85" s="17" t="s">
        <v>128</v>
      </c>
      <c r="BE85" s="216">
        <f>IF(N85="základní",J85,0)</f>
        <v>0</v>
      </c>
      <c r="BF85" s="216">
        <f>IF(N85="snížená",J85,0)</f>
        <v>0</v>
      </c>
      <c r="BG85" s="216">
        <f>IF(N85="zákl. přenesená",J85,0)</f>
        <v>0</v>
      </c>
      <c r="BH85" s="216">
        <f>IF(N85="sníž. přenesená",J85,0)</f>
        <v>0</v>
      </c>
      <c r="BI85" s="216">
        <f>IF(N85="nulová",J85,0)</f>
        <v>0</v>
      </c>
      <c r="BJ85" s="17" t="s">
        <v>85</v>
      </c>
      <c r="BK85" s="216">
        <f>ROUND(I85*H85,2)</f>
        <v>0</v>
      </c>
      <c r="BL85" s="17" t="s">
        <v>135</v>
      </c>
      <c r="BM85" s="215" t="s">
        <v>87</v>
      </c>
    </row>
    <row r="86" s="2" customFormat="1" ht="24.15" customHeight="1">
      <c r="A86" s="38"/>
      <c r="B86" s="39"/>
      <c r="C86" s="204" t="s">
        <v>87</v>
      </c>
      <c r="D86" s="204" t="s">
        <v>131</v>
      </c>
      <c r="E86" s="205" t="s">
        <v>208</v>
      </c>
      <c r="F86" s="206" t="s">
        <v>209</v>
      </c>
      <c r="G86" s="207" t="s">
        <v>134</v>
      </c>
      <c r="H86" s="208">
        <v>1</v>
      </c>
      <c r="I86" s="209"/>
      <c r="J86" s="210">
        <f>ROUND(I86*H86,2)</f>
        <v>0</v>
      </c>
      <c r="K86" s="206" t="s">
        <v>19</v>
      </c>
      <c r="L86" s="44"/>
      <c r="M86" s="211" t="s">
        <v>19</v>
      </c>
      <c r="N86" s="212" t="s">
        <v>48</v>
      </c>
      <c r="O86" s="84"/>
      <c r="P86" s="213">
        <f>O86*H86</f>
        <v>0</v>
      </c>
      <c r="Q86" s="213">
        <v>0</v>
      </c>
      <c r="R86" s="213">
        <f>Q86*H86</f>
        <v>0</v>
      </c>
      <c r="S86" s="213">
        <v>0</v>
      </c>
      <c r="T86" s="214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15" t="s">
        <v>135</v>
      </c>
      <c r="AT86" s="215" t="s">
        <v>131</v>
      </c>
      <c r="AU86" s="215" t="s">
        <v>87</v>
      </c>
      <c r="AY86" s="17" t="s">
        <v>128</v>
      </c>
      <c r="BE86" s="216">
        <f>IF(N86="základní",J86,0)</f>
        <v>0</v>
      </c>
      <c r="BF86" s="216">
        <f>IF(N86="snížená",J86,0)</f>
        <v>0</v>
      </c>
      <c r="BG86" s="216">
        <f>IF(N86="zákl. přenesená",J86,0)</f>
        <v>0</v>
      </c>
      <c r="BH86" s="216">
        <f>IF(N86="sníž. přenesená",J86,0)</f>
        <v>0</v>
      </c>
      <c r="BI86" s="216">
        <f>IF(N86="nulová",J86,0)</f>
        <v>0</v>
      </c>
      <c r="BJ86" s="17" t="s">
        <v>85</v>
      </c>
      <c r="BK86" s="216">
        <f>ROUND(I86*H86,2)</f>
        <v>0</v>
      </c>
      <c r="BL86" s="17" t="s">
        <v>135</v>
      </c>
      <c r="BM86" s="215" t="s">
        <v>138</v>
      </c>
    </row>
    <row r="87" s="2" customFormat="1" ht="24.15" customHeight="1">
      <c r="A87" s="38"/>
      <c r="B87" s="39"/>
      <c r="C87" s="204" t="s">
        <v>139</v>
      </c>
      <c r="D87" s="204" t="s">
        <v>131</v>
      </c>
      <c r="E87" s="205" t="s">
        <v>140</v>
      </c>
      <c r="F87" s="206" t="s">
        <v>141</v>
      </c>
      <c r="G87" s="207" t="s">
        <v>142</v>
      </c>
      <c r="H87" s="217"/>
      <c r="I87" s="209"/>
      <c r="J87" s="210">
        <f>ROUND(I87*H87,2)</f>
        <v>0</v>
      </c>
      <c r="K87" s="206" t="s">
        <v>143</v>
      </c>
      <c r="L87" s="44"/>
      <c r="M87" s="211" t="s">
        <v>19</v>
      </c>
      <c r="N87" s="212" t="s">
        <v>48</v>
      </c>
      <c r="O87" s="84"/>
      <c r="P87" s="213">
        <f>O87*H87</f>
        <v>0</v>
      </c>
      <c r="Q87" s="213">
        <v>0</v>
      </c>
      <c r="R87" s="213">
        <f>Q87*H87</f>
        <v>0</v>
      </c>
      <c r="S87" s="213">
        <v>0</v>
      </c>
      <c r="T87" s="214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5" t="s">
        <v>135</v>
      </c>
      <c r="AT87" s="215" t="s">
        <v>131</v>
      </c>
      <c r="AU87" s="215" t="s">
        <v>87</v>
      </c>
      <c r="AY87" s="17" t="s">
        <v>128</v>
      </c>
      <c r="BE87" s="216">
        <f>IF(N87="základní",J87,0)</f>
        <v>0</v>
      </c>
      <c r="BF87" s="216">
        <f>IF(N87="snížená",J87,0)</f>
        <v>0</v>
      </c>
      <c r="BG87" s="216">
        <f>IF(N87="zákl. přenesená",J87,0)</f>
        <v>0</v>
      </c>
      <c r="BH87" s="216">
        <f>IF(N87="sníž. přenesená",J87,0)</f>
        <v>0</v>
      </c>
      <c r="BI87" s="216">
        <f>IF(N87="nulová",J87,0)</f>
        <v>0</v>
      </c>
      <c r="BJ87" s="17" t="s">
        <v>85</v>
      </c>
      <c r="BK87" s="216">
        <f>ROUND(I87*H87,2)</f>
        <v>0</v>
      </c>
      <c r="BL87" s="17" t="s">
        <v>135</v>
      </c>
      <c r="BM87" s="215" t="s">
        <v>144</v>
      </c>
    </row>
    <row r="88" s="2" customFormat="1">
      <c r="A88" s="38"/>
      <c r="B88" s="39"/>
      <c r="C88" s="40"/>
      <c r="D88" s="218" t="s">
        <v>145</v>
      </c>
      <c r="E88" s="40"/>
      <c r="F88" s="219" t="s">
        <v>146</v>
      </c>
      <c r="G88" s="40"/>
      <c r="H88" s="40"/>
      <c r="I88" s="220"/>
      <c r="J88" s="40"/>
      <c r="K88" s="40"/>
      <c r="L88" s="44"/>
      <c r="M88" s="221"/>
      <c r="N88" s="222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145</v>
      </c>
      <c r="AU88" s="17" t="s">
        <v>87</v>
      </c>
    </row>
    <row r="89" s="2" customFormat="1" ht="24.15" customHeight="1">
      <c r="A89" s="38"/>
      <c r="B89" s="39"/>
      <c r="C89" s="204" t="s">
        <v>138</v>
      </c>
      <c r="D89" s="204" t="s">
        <v>131</v>
      </c>
      <c r="E89" s="205" t="s">
        <v>147</v>
      </c>
      <c r="F89" s="206" t="s">
        <v>148</v>
      </c>
      <c r="G89" s="207" t="s">
        <v>142</v>
      </c>
      <c r="H89" s="217"/>
      <c r="I89" s="209"/>
      <c r="J89" s="210">
        <f>ROUND(I89*H89,2)</f>
        <v>0</v>
      </c>
      <c r="K89" s="206" t="s">
        <v>19</v>
      </c>
      <c r="L89" s="44"/>
      <c r="M89" s="211" t="s">
        <v>19</v>
      </c>
      <c r="N89" s="212" t="s">
        <v>48</v>
      </c>
      <c r="O89" s="84"/>
      <c r="P89" s="213">
        <f>O89*H89</f>
        <v>0</v>
      </c>
      <c r="Q89" s="213">
        <v>0</v>
      </c>
      <c r="R89" s="213">
        <f>Q89*H89</f>
        <v>0</v>
      </c>
      <c r="S89" s="213">
        <v>0</v>
      </c>
      <c r="T89" s="214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5" t="s">
        <v>135</v>
      </c>
      <c r="AT89" s="215" t="s">
        <v>131</v>
      </c>
      <c r="AU89" s="215" t="s">
        <v>87</v>
      </c>
      <c r="AY89" s="17" t="s">
        <v>128</v>
      </c>
      <c r="BE89" s="216">
        <f>IF(N89="základní",J89,0)</f>
        <v>0</v>
      </c>
      <c r="BF89" s="216">
        <f>IF(N89="snížená",J89,0)</f>
        <v>0</v>
      </c>
      <c r="BG89" s="216">
        <f>IF(N89="zákl. přenesená",J89,0)</f>
        <v>0</v>
      </c>
      <c r="BH89" s="216">
        <f>IF(N89="sníž. přenesená",J89,0)</f>
        <v>0</v>
      </c>
      <c r="BI89" s="216">
        <f>IF(N89="nulová",J89,0)</f>
        <v>0</v>
      </c>
      <c r="BJ89" s="17" t="s">
        <v>85</v>
      </c>
      <c r="BK89" s="216">
        <f>ROUND(I89*H89,2)</f>
        <v>0</v>
      </c>
      <c r="BL89" s="17" t="s">
        <v>135</v>
      </c>
      <c r="BM89" s="215" t="s">
        <v>149</v>
      </c>
    </row>
    <row r="90" s="12" customFormat="1" ht="22.8" customHeight="1">
      <c r="A90" s="12"/>
      <c r="B90" s="188"/>
      <c r="C90" s="189"/>
      <c r="D90" s="190" t="s">
        <v>76</v>
      </c>
      <c r="E90" s="202" t="s">
        <v>150</v>
      </c>
      <c r="F90" s="202" t="s">
        <v>151</v>
      </c>
      <c r="G90" s="189"/>
      <c r="H90" s="189"/>
      <c r="I90" s="192"/>
      <c r="J90" s="203">
        <f>BK90</f>
        <v>0</v>
      </c>
      <c r="K90" s="189"/>
      <c r="L90" s="194"/>
      <c r="M90" s="195"/>
      <c r="N90" s="196"/>
      <c r="O90" s="196"/>
      <c r="P90" s="197">
        <f>SUM(P91:P107)</f>
        <v>0</v>
      </c>
      <c r="Q90" s="196"/>
      <c r="R90" s="197">
        <f>SUM(R91:R107)</f>
        <v>0</v>
      </c>
      <c r="S90" s="196"/>
      <c r="T90" s="198">
        <f>SUM(T91:T107)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9" t="s">
        <v>85</v>
      </c>
      <c r="AT90" s="200" t="s">
        <v>76</v>
      </c>
      <c r="AU90" s="200" t="s">
        <v>85</v>
      </c>
      <c r="AY90" s="199" t="s">
        <v>128</v>
      </c>
      <c r="BK90" s="201">
        <f>SUM(BK91:BK107)</f>
        <v>0</v>
      </c>
    </row>
    <row r="91" s="2" customFormat="1" ht="16.5" customHeight="1">
      <c r="A91" s="38"/>
      <c r="B91" s="39"/>
      <c r="C91" s="204" t="s">
        <v>152</v>
      </c>
      <c r="D91" s="204" t="s">
        <v>131</v>
      </c>
      <c r="E91" s="205" t="s">
        <v>153</v>
      </c>
      <c r="F91" s="206" t="s">
        <v>154</v>
      </c>
      <c r="G91" s="207" t="s">
        <v>134</v>
      </c>
      <c r="H91" s="208">
        <v>1</v>
      </c>
      <c r="I91" s="209"/>
      <c r="J91" s="210">
        <f>ROUND(I91*H91,2)</f>
        <v>0</v>
      </c>
      <c r="K91" s="206" t="s">
        <v>19</v>
      </c>
      <c r="L91" s="44"/>
      <c r="M91" s="211" t="s">
        <v>19</v>
      </c>
      <c r="N91" s="212" t="s">
        <v>48</v>
      </c>
      <c r="O91" s="84"/>
      <c r="P91" s="213">
        <f>O91*H91</f>
        <v>0</v>
      </c>
      <c r="Q91" s="213">
        <v>0</v>
      </c>
      <c r="R91" s="213">
        <f>Q91*H91</f>
        <v>0</v>
      </c>
      <c r="S91" s="213">
        <v>0</v>
      </c>
      <c r="T91" s="214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5" t="s">
        <v>138</v>
      </c>
      <c r="AT91" s="215" t="s">
        <v>131</v>
      </c>
      <c r="AU91" s="215" t="s">
        <v>87</v>
      </c>
      <c r="AY91" s="17" t="s">
        <v>128</v>
      </c>
      <c r="BE91" s="216">
        <f>IF(N91="základní",J91,0)</f>
        <v>0</v>
      </c>
      <c r="BF91" s="216">
        <f>IF(N91="snížená",J91,0)</f>
        <v>0</v>
      </c>
      <c r="BG91" s="216">
        <f>IF(N91="zákl. přenesená",J91,0)</f>
        <v>0</v>
      </c>
      <c r="BH91" s="216">
        <f>IF(N91="sníž. přenesená",J91,0)</f>
        <v>0</v>
      </c>
      <c r="BI91" s="216">
        <f>IF(N91="nulová",J91,0)</f>
        <v>0</v>
      </c>
      <c r="BJ91" s="17" t="s">
        <v>85</v>
      </c>
      <c r="BK91" s="216">
        <f>ROUND(I91*H91,2)</f>
        <v>0</v>
      </c>
      <c r="BL91" s="17" t="s">
        <v>138</v>
      </c>
      <c r="BM91" s="215" t="s">
        <v>155</v>
      </c>
    </row>
    <row r="92" s="2" customFormat="1" ht="16.5" customHeight="1">
      <c r="A92" s="38"/>
      <c r="B92" s="39"/>
      <c r="C92" s="204" t="s">
        <v>144</v>
      </c>
      <c r="D92" s="204" t="s">
        <v>131</v>
      </c>
      <c r="E92" s="205" t="s">
        <v>156</v>
      </c>
      <c r="F92" s="206" t="s">
        <v>157</v>
      </c>
      <c r="G92" s="207" t="s">
        <v>134</v>
      </c>
      <c r="H92" s="208">
        <v>1</v>
      </c>
      <c r="I92" s="209"/>
      <c r="J92" s="210">
        <f>ROUND(I92*H92,2)</f>
        <v>0</v>
      </c>
      <c r="K92" s="206" t="s">
        <v>19</v>
      </c>
      <c r="L92" s="44"/>
      <c r="M92" s="211" t="s">
        <v>19</v>
      </c>
      <c r="N92" s="212" t="s">
        <v>48</v>
      </c>
      <c r="O92" s="84"/>
      <c r="P92" s="213">
        <f>O92*H92</f>
        <v>0</v>
      </c>
      <c r="Q92" s="213">
        <v>0</v>
      </c>
      <c r="R92" s="213">
        <f>Q92*H92</f>
        <v>0</v>
      </c>
      <c r="S92" s="213">
        <v>0</v>
      </c>
      <c r="T92" s="214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5" t="s">
        <v>138</v>
      </c>
      <c r="AT92" s="215" t="s">
        <v>131</v>
      </c>
      <c r="AU92" s="215" t="s">
        <v>87</v>
      </c>
      <c r="AY92" s="17" t="s">
        <v>128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7" t="s">
        <v>85</v>
      </c>
      <c r="BK92" s="216">
        <f>ROUND(I92*H92,2)</f>
        <v>0</v>
      </c>
      <c r="BL92" s="17" t="s">
        <v>138</v>
      </c>
      <c r="BM92" s="215" t="s">
        <v>158</v>
      </c>
    </row>
    <row r="93" s="2" customFormat="1" ht="16.5" customHeight="1">
      <c r="A93" s="38"/>
      <c r="B93" s="39"/>
      <c r="C93" s="204" t="s">
        <v>159</v>
      </c>
      <c r="D93" s="204" t="s">
        <v>131</v>
      </c>
      <c r="E93" s="205" t="s">
        <v>160</v>
      </c>
      <c r="F93" s="206" t="s">
        <v>161</v>
      </c>
      <c r="G93" s="207" t="s">
        <v>134</v>
      </c>
      <c r="H93" s="208">
        <v>1</v>
      </c>
      <c r="I93" s="209"/>
      <c r="J93" s="210">
        <f>ROUND(I93*H93,2)</f>
        <v>0</v>
      </c>
      <c r="K93" s="206" t="s">
        <v>19</v>
      </c>
      <c r="L93" s="44"/>
      <c r="M93" s="211" t="s">
        <v>19</v>
      </c>
      <c r="N93" s="212" t="s">
        <v>48</v>
      </c>
      <c r="O93" s="84"/>
      <c r="P93" s="213">
        <f>O93*H93</f>
        <v>0</v>
      </c>
      <c r="Q93" s="213">
        <v>0</v>
      </c>
      <c r="R93" s="213">
        <f>Q93*H93</f>
        <v>0</v>
      </c>
      <c r="S93" s="213">
        <v>0</v>
      </c>
      <c r="T93" s="214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5" t="s">
        <v>138</v>
      </c>
      <c r="AT93" s="215" t="s">
        <v>131</v>
      </c>
      <c r="AU93" s="215" t="s">
        <v>87</v>
      </c>
      <c r="AY93" s="17" t="s">
        <v>128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7" t="s">
        <v>85</v>
      </c>
      <c r="BK93" s="216">
        <f>ROUND(I93*H93,2)</f>
        <v>0</v>
      </c>
      <c r="BL93" s="17" t="s">
        <v>138</v>
      </c>
      <c r="BM93" s="215" t="s">
        <v>162</v>
      </c>
    </row>
    <row r="94" s="2" customFormat="1" ht="16.5" customHeight="1">
      <c r="A94" s="38"/>
      <c r="B94" s="39"/>
      <c r="C94" s="204" t="s">
        <v>149</v>
      </c>
      <c r="D94" s="204" t="s">
        <v>131</v>
      </c>
      <c r="E94" s="205" t="s">
        <v>163</v>
      </c>
      <c r="F94" s="206" t="s">
        <v>164</v>
      </c>
      <c r="G94" s="207" t="s">
        <v>134</v>
      </c>
      <c r="H94" s="208">
        <v>2</v>
      </c>
      <c r="I94" s="209"/>
      <c r="J94" s="210">
        <f>ROUND(I94*H94,2)</f>
        <v>0</v>
      </c>
      <c r="K94" s="206" t="s">
        <v>19</v>
      </c>
      <c r="L94" s="44"/>
      <c r="M94" s="211" t="s">
        <v>19</v>
      </c>
      <c r="N94" s="212" t="s">
        <v>48</v>
      </c>
      <c r="O94" s="84"/>
      <c r="P94" s="213">
        <f>O94*H94</f>
        <v>0</v>
      </c>
      <c r="Q94" s="213">
        <v>0</v>
      </c>
      <c r="R94" s="213">
        <f>Q94*H94</f>
        <v>0</v>
      </c>
      <c r="S94" s="213">
        <v>0</v>
      </c>
      <c r="T94" s="214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5" t="s">
        <v>138</v>
      </c>
      <c r="AT94" s="215" t="s">
        <v>131</v>
      </c>
      <c r="AU94" s="215" t="s">
        <v>87</v>
      </c>
      <c r="AY94" s="17" t="s">
        <v>128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7" t="s">
        <v>85</v>
      </c>
      <c r="BK94" s="216">
        <f>ROUND(I94*H94,2)</f>
        <v>0</v>
      </c>
      <c r="BL94" s="17" t="s">
        <v>138</v>
      </c>
      <c r="BM94" s="215" t="s">
        <v>135</v>
      </c>
    </row>
    <row r="95" s="2" customFormat="1" ht="16.5" customHeight="1">
      <c r="A95" s="38"/>
      <c r="B95" s="39"/>
      <c r="C95" s="204" t="s">
        <v>165</v>
      </c>
      <c r="D95" s="204" t="s">
        <v>131</v>
      </c>
      <c r="E95" s="205" t="s">
        <v>166</v>
      </c>
      <c r="F95" s="206" t="s">
        <v>167</v>
      </c>
      <c r="G95" s="207" t="s">
        <v>134</v>
      </c>
      <c r="H95" s="208">
        <v>2</v>
      </c>
      <c r="I95" s="209"/>
      <c r="J95" s="210">
        <f>ROUND(I95*H95,2)</f>
        <v>0</v>
      </c>
      <c r="K95" s="206" t="s">
        <v>19</v>
      </c>
      <c r="L95" s="44"/>
      <c r="M95" s="211" t="s">
        <v>19</v>
      </c>
      <c r="N95" s="212" t="s">
        <v>48</v>
      </c>
      <c r="O95" s="84"/>
      <c r="P95" s="213">
        <f>O95*H95</f>
        <v>0</v>
      </c>
      <c r="Q95" s="213">
        <v>0</v>
      </c>
      <c r="R95" s="213">
        <f>Q95*H95</f>
        <v>0</v>
      </c>
      <c r="S95" s="213">
        <v>0</v>
      </c>
      <c r="T95" s="21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138</v>
      </c>
      <c r="AT95" s="215" t="s">
        <v>131</v>
      </c>
      <c r="AU95" s="215" t="s">
        <v>87</v>
      </c>
      <c r="AY95" s="17" t="s">
        <v>128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85</v>
      </c>
      <c r="BK95" s="216">
        <f>ROUND(I95*H95,2)</f>
        <v>0</v>
      </c>
      <c r="BL95" s="17" t="s">
        <v>138</v>
      </c>
      <c r="BM95" s="215" t="s">
        <v>168</v>
      </c>
    </row>
    <row r="96" s="2" customFormat="1" ht="16.5" customHeight="1">
      <c r="A96" s="38"/>
      <c r="B96" s="39"/>
      <c r="C96" s="204" t="s">
        <v>155</v>
      </c>
      <c r="D96" s="204" t="s">
        <v>131</v>
      </c>
      <c r="E96" s="205" t="s">
        <v>169</v>
      </c>
      <c r="F96" s="206" t="s">
        <v>170</v>
      </c>
      <c r="G96" s="207" t="s">
        <v>134</v>
      </c>
      <c r="H96" s="208">
        <v>2</v>
      </c>
      <c r="I96" s="209"/>
      <c r="J96" s="210">
        <f>ROUND(I96*H96,2)</f>
        <v>0</v>
      </c>
      <c r="K96" s="206" t="s">
        <v>19</v>
      </c>
      <c r="L96" s="44"/>
      <c r="M96" s="211" t="s">
        <v>19</v>
      </c>
      <c r="N96" s="212" t="s">
        <v>48</v>
      </c>
      <c r="O96" s="84"/>
      <c r="P96" s="213">
        <f>O96*H96</f>
        <v>0</v>
      </c>
      <c r="Q96" s="213">
        <v>0</v>
      </c>
      <c r="R96" s="213">
        <f>Q96*H96</f>
        <v>0</v>
      </c>
      <c r="S96" s="213">
        <v>0</v>
      </c>
      <c r="T96" s="21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5" t="s">
        <v>138</v>
      </c>
      <c r="AT96" s="215" t="s">
        <v>131</v>
      </c>
      <c r="AU96" s="215" t="s">
        <v>87</v>
      </c>
      <c r="AY96" s="17" t="s">
        <v>128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7" t="s">
        <v>85</v>
      </c>
      <c r="BK96" s="216">
        <f>ROUND(I96*H96,2)</f>
        <v>0</v>
      </c>
      <c r="BL96" s="17" t="s">
        <v>138</v>
      </c>
      <c r="BM96" s="215" t="s">
        <v>171</v>
      </c>
    </row>
    <row r="97" s="2" customFormat="1" ht="16.5" customHeight="1">
      <c r="A97" s="38"/>
      <c r="B97" s="39"/>
      <c r="C97" s="204" t="s">
        <v>172</v>
      </c>
      <c r="D97" s="204" t="s">
        <v>131</v>
      </c>
      <c r="E97" s="205" t="s">
        <v>176</v>
      </c>
      <c r="F97" s="206" t="s">
        <v>177</v>
      </c>
      <c r="G97" s="207" t="s">
        <v>134</v>
      </c>
      <c r="H97" s="208">
        <v>2</v>
      </c>
      <c r="I97" s="209"/>
      <c r="J97" s="210">
        <f>ROUND(I97*H97,2)</f>
        <v>0</v>
      </c>
      <c r="K97" s="206" t="s">
        <v>19</v>
      </c>
      <c r="L97" s="44"/>
      <c r="M97" s="211" t="s">
        <v>19</v>
      </c>
      <c r="N97" s="212" t="s">
        <v>48</v>
      </c>
      <c r="O97" s="84"/>
      <c r="P97" s="213">
        <f>O97*H97</f>
        <v>0</v>
      </c>
      <c r="Q97" s="213">
        <v>0</v>
      </c>
      <c r="R97" s="213">
        <f>Q97*H97</f>
        <v>0</v>
      </c>
      <c r="S97" s="213">
        <v>0</v>
      </c>
      <c r="T97" s="214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5" t="s">
        <v>138</v>
      </c>
      <c r="AT97" s="215" t="s">
        <v>131</v>
      </c>
      <c r="AU97" s="215" t="s">
        <v>87</v>
      </c>
      <c r="AY97" s="17" t="s">
        <v>128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7" t="s">
        <v>85</v>
      </c>
      <c r="BK97" s="216">
        <f>ROUND(I97*H97,2)</f>
        <v>0</v>
      </c>
      <c r="BL97" s="17" t="s">
        <v>138</v>
      </c>
      <c r="BM97" s="215" t="s">
        <v>175</v>
      </c>
    </row>
    <row r="98" s="2" customFormat="1" ht="16.5" customHeight="1">
      <c r="A98" s="38"/>
      <c r="B98" s="39"/>
      <c r="C98" s="204" t="s">
        <v>158</v>
      </c>
      <c r="D98" s="204" t="s">
        <v>131</v>
      </c>
      <c r="E98" s="205" t="s">
        <v>180</v>
      </c>
      <c r="F98" s="206" t="s">
        <v>181</v>
      </c>
      <c r="G98" s="207" t="s">
        <v>134</v>
      </c>
      <c r="H98" s="208">
        <v>1</v>
      </c>
      <c r="I98" s="209"/>
      <c r="J98" s="210">
        <f>ROUND(I98*H98,2)</f>
        <v>0</v>
      </c>
      <c r="K98" s="206" t="s">
        <v>19</v>
      </c>
      <c r="L98" s="44"/>
      <c r="M98" s="211" t="s">
        <v>19</v>
      </c>
      <c r="N98" s="212" t="s">
        <v>48</v>
      </c>
      <c r="O98" s="84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138</v>
      </c>
      <c r="AT98" s="215" t="s">
        <v>131</v>
      </c>
      <c r="AU98" s="215" t="s">
        <v>87</v>
      </c>
      <c r="AY98" s="17" t="s">
        <v>128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85</v>
      </c>
      <c r="BK98" s="216">
        <f>ROUND(I98*H98,2)</f>
        <v>0</v>
      </c>
      <c r="BL98" s="17" t="s">
        <v>138</v>
      </c>
      <c r="BM98" s="215" t="s">
        <v>178</v>
      </c>
    </row>
    <row r="99" s="2" customFormat="1" ht="16.5" customHeight="1">
      <c r="A99" s="38"/>
      <c r="B99" s="39"/>
      <c r="C99" s="204" t="s">
        <v>179</v>
      </c>
      <c r="D99" s="204" t="s">
        <v>131</v>
      </c>
      <c r="E99" s="205" t="s">
        <v>183</v>
      </c>
      <c r="F99" s="206" t="s">
        <v>184</v>
      </c>
      <c r="G99" s="207" t="s">
        <v>134</v>
      </c>
      <c r="H99" s="208">
        <v>2</v>
      </c>
      <c r="I99" s="209"/>
      <c r="J99" s="210">
        <f>ROUND(I99*H99,2)</f>
        <v>0</v>
      </c>
      <c r="K99" s="206" t="s">
        <v>19</v>
      </c>
      <c r="L99" s="44"/>
      <c r="M99" s="211" t="s">
        <v>19</v>
      </c>
      <c r="N99" s="212" t="s">
        <v>48</v>
      </c>
      <c r="O99" s="84"/>
      <c r="P99" s="213">
        <f>O99*H99</f>
        <v>0</v>
      </c>
      <c r="Q99" s="213">
        <v>0</v>
      </c>
      <c r="R99" s="213">
        <f>Q99*H99</f>
        <v>0</v>
      </c>
      <c r="S99" s="213">
        <v>0</v>
      </c>
      <c r="T99" s="214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5" t="s">
        <v>138</v>
      </c>
      <c r="AT99" s="215" t="s">
        <v>131</v>
      </c>
      <c r="AU99" s="215" t="s">
        <v>87</v>
      </c>
      <c r="AY99" s="17" t="s">
        <v>128</v>
      </c>
      <c r="BE99" s="216">
        <f>IF(N99="základní",J99,0)</f>
        <v>0</v>
      </c>
      <c r="BF99" s="216">
        <f>IF(N99="snížená",J99,0)</f>
        <v>0</v>
      </c>
      <c r="BG99" s="216">
        <f>IF(N99="zákl. přenesená",J99,0)</f>
        <v>0</v>
      </c>
      <c r="BH99" s="216">
        <f>IF(N99="sníž. přenesená",J99,0)</f>
        <v>0</v>
      </c>
      <c r="BI99" s="216">
        <f>IF(N99="nulová",J99,0)</f>
        <v>0</v>
      </c>
      <c r="BJ99" s="17" t="s">
        <v>85</v>
      </c>
      <c r="BK99" s="216">
        <f>ROUND(I99*H99,2)</f>
        <v>0</v>
      </c>
      <c r="BL99" s="17" t="s">
        <v>138</v>
      </c>
      <c r="BM99" s="215" t="s">
        <v>182</v>
      </c>
    </row>
    <row r="100" s="2" customFormat="1" ht="16.5" customHeight="1">
      <c r="A100" s="38"/>
      <c r="B100" s="39"/>
      <c r="C100" s="204" t="s">
        <v>162</v>
      </c>
      <c r="D100" s="204" t="s">
        <v>131</v>
      </c>
      <c r="E100" s="205" t="s">
        <v>186</v>
      </c>
      <c r="F100" s="206" t="s">
        <v>187</v>
      </c>
      <c r="G100" s="207" t="s">
        <v>134</v>
      </c>
      <c r="H100" s="208">
        <v>1</v>
      </c>
      <c r="I100" s="209"/>
      <c r="J100" s="210">
        <f>ROUND(I100*H100,2)</f>
        <v>0</v>
      </c>
      <c r="K100" s="206" t="s">
        <v>19</v>
      </c>
      <c r="L100" s="44"/>
      <c r="M100" s="211" t="s">
        <v>19</v>
      </c>
      <c r="N100" s="212" t="s">
        <v>48</v>
      </c>
      <c r="O100" s="84"/>
      <c r="P100" s="213">
        <f>O100*H100</f>
        <v>0</v>
      </c>
      <c r="Q100" s="213">
        <v>0</v>
      </c>
      <c r="R100" s="213">
        <f>Q100*H100</f>
        <v>0</v>
      </c>
      <c r="S100" s="213">
        <v>0</v>
      </c>
      <c r="T100" s="214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5" t="s">
        <v>138</v>
      </c>
      <c r="AT100" s="215" t="s">
        <v>131</v>
      </c>
      <c r="AU100" s="215" t="s">
        <v>87</v>
      </c>
      <c r="AY100" s="17" t="s">
        <v>128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7" t="s">
        <v>85</v>
      </c>
      <c r="BK100" s="216">
        <f>ROUND(I100*H100,2)</f>
        <v>0</v>
      </c>
      <c r="BL100" s="17" t="s">
        <v>138</v>
      </c>
      <c r="BM100" s="215" t="s">
        <v>185</v>
      </c>
    </row>
    <row r="101" s="2" customFormat="1" ht="16.5" customHeight="1">
      <c r="A101" s="38"/>
      <c r="B101" s="39"/>
      <c r="C101" s="204" t="s">
        <v>8</v>
      </c>
      <c r="D101" s="204" t="s">
        <v>131</v>
      </c>
      <c r="E101" s="205" t="s">
        <v>189</v>
      </c>
      <c r="F101" s="206" t="s">
        <v>190</v>
      </c>
      <c r="G101" s="207" t="s">
        <v>134</v>
      </c>
      <c r="H101" s="208">
        <v>4</v>
      </c>
      <c r="I101" s="209"/>
      <c r="J101" s="210">
        <f>ROUND(I101*H101,2)</f>
        <v>0</v>
      </c>
      <c r="K101" s="206" t="s">
        <v>19</v>
      </c>
      <c r="L101" s="44"/>
      <c r="M101" s="211" t="s">
        <v>19</v>
      </c>
      <c r="N101" s="212" t="s">
        <v>48</v>
      </c>
      <c r="O101" s="84"/>
      <c r="P101" s="213">
        <f>O101*H101</f>
        <v>0</v>
      </c>
      <c r="Q101" s="213">
        <v>0</v>
      </c>
      <c r="R101" s="213">
        <f>Q101*H101</f>
        <v>0</v>
      </c>
      <c r="S101" s="213">
        <v>0</v>
      </c>
      <c r="T101" s="214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138</v>
      </c>
      <c r="AT101" s="215" t="s">
        <v>131</v>
      </c>
      <c r="AU101" s="215" t="s">
        <v>87</v>
      </c>
      <c r="AY101" s="17" t="s">
        <v>128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85</v>
      </c>
      <c r="BK101" s="216">
        <f>ROUND(I101*H101,2)</f>
        <v>0</v>
      </c>
      <c r="BL101" s="17" t="s">
        <v>138</v>
      </c>
      <c r="BM101" s="215" t="s">
        <v>188</v>
      </c>
    </row>
    <row r="102" s="2" customFormat="1" ht="16.5" customHeight="1">
      <c r="A102" s="38"/>
      <c r="B102" s="39"/>
      <c r="C102" s="204" t="s">
        <v>135</v>
      </c>
      <c r="D102" s="204" t="s">
        <v>131</v>
      </c>
      <c r="E102" s="205" t="s">
        <v>193</v>
      </c>
      <c r="F102" s="206" t="s">
        <v>194</v>
      </c>
      <c r="G102" s="207" t="s">
        <v>134</v>
      </c>
      <c r="H102" s="208">
        <v>1</v>
      </c>
      <c r="I102" s="209"/>
      <c r="J102" s="210">
        <f>ROUND(I102*H102,2)</f>
        <v>0</v>
      </c>
      <c r="K102" s="206" t="s">
        <v>19</v>
      </c>
      <c r="L102" s="44"/>
      <c r="M102" s="211" t="s">
        <v>19</v>
      </c>
      <c r="N102" s="212" t="s">
        <v>48</v>
      </c>
      <c r="O102" s="84"/>
      <c r="P102" s="213">
        <f>O102*H102</f>
        <v>0</v>
      </c>
      <c r="Q102" s="213">
        <v>0</v>
      </c>
      <c r="R102" s="213">
        <f>Q102*H102</f>
        <v>0</v>
      </c>
      <c r="S102" s="213">
        <v>0</v>
      </c>
      <c r="T102" s="214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5" t="s">
        <v>138</v>
      </c>
      <c r="AT102" s="215" t="s">
        <v>131</v>
      </c>
      <c r="AU102" s="215" t="s">
        <v>87</v>
      </c>
      <c r="AY102" s="17" t="s">
        <v>128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85</v>
      </c>
      <c r="BK102" s="216">
        <f>ROUND(I102*H102,2)</f>
        <v>0</v>
      </c>
      <c r="BL102" s="17" t="s">
        <v>138</v>
      </c>
      <c r="BM102" s="215" t="s">
        <v>191</v>
      </c>
    </row>
    <row r="103" s="2" customFormat="1" ht="16.5" customHeight="1">
      <c r="A103" s="38"/>
      <c r="B103" s="39"/>
      <c r="C103" s="204" t="s">
        <v>192</v>
      </c>
      <c r="D103" s="204" t="s">
        <v>131</v>
      </c>
      <c r="E103" s="205" t="s">
        <v>210</v>
      </c>
      <c r="F103" s="206" t="s">
        <v>211</v>
      </c>
      <c r="G103" s="207" t="s">
        <v>134</v>
      </c>
      <c r="H103" s="208">
        <v>1</v>
      </c>
      <c r="I103" s="209"/>
      <c r="J103" s="210">
        <f>ROUND(I103*H103,2)</f>
        <v>0</v>
      </c>
      <c r="K103" s="206" t="s">
        <v>19</v>
      </c>
      <c r="L103" s="44"/>
      <c r="M103" s="211" t="s">
        <v>19</v>
      </c>
      <c r="N103" s="212" t="s">
        <v>48</v>
      </c>
      <c r="O103" s="84"/>
      <c r="P103" s="213">
        <f>O103*H103</f>
        <v>0</v>
      </c>
      <c r="Q103" s="213">
        <v>0</v>
      </c>
      <c r="R103" s="213">
        <f>Q103*H103</f>
        <v>0</v>
      </c>
      <c r="S103" s="213">
        <v>0</v>
      </c>
      <c r="T103" s="214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138</v>
      </c>
      <c r="AT103" s="215" t="s">
        <v>131</v>
      </c>
      <c r="AU103" s="215" t="s">
        <v>87</v>
      </c>
      <c r="AY103" s="17" t="s">
        <v>128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85</v>
      </c>
      <c r="BK103" s="216">
        <f>ROUND(I103*H103,2)</f>
        <v>0</v>
      </c>
      <c r="BL103" s="17" t="s">
        <v>138</v>
      </c>
      <c r="BM103" s="215" t="s">
        <v>195</v>
      </c>
    </row>
    <row r="104" s="2" customFormat="1" ht="16.5" customHeight="1">
      <c r="A104" s="38"/>
      <c r="B104" s="39"/>
      <c r="C104" s="204" t="s">
        <v>168</v>
      </c>
      <c r="D104" s="204" t="s">
        <v>131</v>
      </c>
      <c r="E104" s="205" t="s">
        <v>212</v>
      </c>
      <c r="F104" s="206" t="s">
        <v>213</v>
      </c>
      <c r="G104" s="207" t="s">
        <v>134</v>
      </c>
      <c r="H104" s="208">
        <v>1</v>
      </c>
      <c r="I104" s="209"/>
      <c r="J104" s="210">
        <f>ROUND(I104*H104,2)</f>
        <v>0</v>
      </c>
      <c r="K104" s="206" t="s">
        <v>19</v>
      </c>
      <c r="L104" s="44"/>
      <c r="M104" s="211" t="s">
        <v>19</v>
      </c>
      <c r="N104" s="212" t="s">
        <v>48</v>
      </c>
      <c r="O104" s="84"/>
      <c r="P104" s="213">
        <f>O104*H104</f>
        <v>0</v>
      </c>
      <c r="Q104" s="213">
        <v>0</v>
      </c>
      <c r="R104" s="213">
        <f>Q104*H104</f>
        <v>0</v>
      </c>
      <c r="S104" s="213">
        <v>0</v>
      </c>
      <c r="T104" s="214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5" t="s">
        <v>138</v>
      </c>
      <c r="AT104" s="215" t="s">
        <v>131</v>
      </c>
      <c r="AU104" s="215" t="s">
        <v>87</v>
      </c>
      <c r="AY104" s="17" t="s">
        <v>128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7" t="s">
        <v>85</v>
      </c>
      <c r="BK104" s="216">
        <f>ROUND(I104*H104,2)</f>
        <v>0</v>
      </c>
      <c r="BL104" s="17" t="s">
        <v>138</v>
      </c>
      <c r="BM104" s="215" t="s">
        <v>198</v>
      </c>
    </row>
    <row r="105" s="2" customFormat="1" ht="16.5" customHeight="1">
      <c r="A105" s="38"/>
      <c r="B105" s="39"/>
      <c r="C105" s="204" t="s">
        <v>199</v>
      </c>
      <c r="D105" s="204" t="s">
        <v>131</v>
      </c>
      <c r="E105" s="205" t="s">
        <v>214</v>
      </c>
      <c r="F105" s="206" t="s">
        <v>215</v>
      </c>
      <c r="G105" s="207" t="s">
        <v>134</v>
      </c>
      <c r="H105" s="208">
        <v>1</v>
      </c>
      <c r="I105" s="209"/>
      <c r="J105" s="210">
        <f>ROUND(I105*H105,2)</f>
        <v>0</v>
      </c>
      <c r="K105" s="206" t="s">
        <v>19</v>
      </c>
      <c r="L105" s="44"/>
      <c r="M105" s="211" t="s">
        <v>19</v>
      </c>
      <c r="N105" s="212" t="s">
        <v>48</v>
      </c>
      <c r="O105" s="84"/>
      <c r="P105" s="213">
        <f>O105*H105</f>
        <v>0</v>
      </c>
      <c r="Q105" s="213">
        <v>0</v>
      </c>
      <c r="R105" s="213">
        <f>Q105*H105</f>
        <v>0</v>
      </c>
      <c r="S105" s="213">
        <v>0</v>
      </c>
      <c r="T105" s="214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5" t="s">
        <v>138</v>
      </c>
      <c r="AT105" s="215" t="s">
        <v>131</v>
      </c>
      <c r="AU105" s="215" t="s">
        <v>87</v>
      </c>
      <c r="AY105" s="17" t="s">
        <v>128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7" t="s">
        <v>85</v>
      </c>
      <c r="BK105" s="216">
        <f>ROUND(I105*H105,2)</f>
        <v>0</v>
      </c>
      <c r="BL105" s="17" t="s">
        <v>138</v>
      </c>
      <c r="BM105" s="215" t="s">
        <v>202</v>
      </c>
    </row>
    <row r="106" s="2" customFormat="1" ht="24.15" customHeight="1">
      <c r="A106" s="38"/>
      <c r="B106" s="39"/>
      <c r="C106" s="204" t="s">
        <v>171</v>
      </c>
      <c r="D106" s="204" t="s">
        <v>131</v>
      </c>
      <c r="E106" s="205" t="s">
        <v>200</v>
      </c>
      <c r="F106" s="206" t="s">
        <v>201</v>
      </c>
      <c r="G106" s="207" t="s">
        <v>142</v>
      </c>
      <c r="H106" s="217"/>
      <c r="I106" s="209"/>
      <c r="J106" s="210">
        <f>ROUND(I106*H106,2)</f>
        <v>0</v>
      </c>
      <c r="K106" s="206" t="s">
        <v>19</v>
      </c>
      <c r="L106" s="44"/>
      <c r="M106" s="211" t="s">
        <v>19</v>
      </c>
      <c r="N106" s="212" t="s">
        <v>48</v>
      </c>
      <c r="O106" s="84"/>
      <c r="P106" s="213">
        <f>O106*H106</f>
        <v>0</v>
      </c>
      <c r="Q106" s="213">
        <v>0</v>
      </c>
      <c r="R106" s="213">
        <f>Q106*H106</f>
        <v>0</v>
      </c>
      <c r="S106" s="213">
        <v>0</v>
      </c>
      <c r="T106" s="214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5" t="s">
        <v>138</v>
      </c>
      <c r="AT106" s="215" t="s">
        <v>131</v>
      </c>
      <c r="AU106" s="215" t="s">
        <v>87</v>
      </c>
      <c r="AY106" s="17" t="s">
        <v>128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7" t="s">
        <v>85</v>
      </c>
      <c r="BK106" s="216">
        <f>ROUND(I106*H106,2)</f>
        <v>0</v>
      </c>
      <c r="BL106" s="17" t="s">
        <v>138</v>
      </c>
      <c r="BM106" s="215" t="s">
        <v>205</v>
      </c>
    </row>
    <row r="107" s="2" customFormat="1" ht="24.15" customHeight="1">
      <c r="A107" s="38"/>
      <c r="B107" s="39"/>
      <c r="C107" s="204" t="s">
        <v>7</v>
      </c>
      <c r="D107" s="204" t="s">
        <v>131</v>
      </c>
      <c r="E107" s="205" t="s">
        <v>203</v>
      </c>
      <c r="F107" s="206" t="s">
        <v>204</v>
      </c>
      <c r="G107" s="207" t="s">
        <v>142</v>
      </c>
      <c r="H107" s="217"/>
      <c r="I107" s="209"/>
      <c r="J107" s="210">
        <f>ROUND(I107*H107,2)</f>
        <v>0</v>
      </c>
      <c r="K107" s="206" t="s">
        <v>19</v>
      </c>
      <c r="L107" s="44"/>
      <c r="M107" s="223" t="s">
        <v>19</v>
      </c>
      <c r="N107" s="224" t="s">
        <v>48</v>
      </c>
      <c r="O107" s="225"/>
      <c r="P107" s="226">
        <f>O107*H107</f>
        <v>0</v>
      </c>
      <c r="Q107" s="226">
        <v>0</v>
      </c>
      <c r="R107" s="226">
        <f>Q107*H107</f>
        <v>0</v>
      </c>
      <c r="S107" s="226">
        <v>0</v>
      </c>
      <c r="T107" s="227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138</v>
      </c>
      <c r="AT107" s="215" t="s">
        <v>131</v>
      </c>
      <c r="AU107" s="215" t="s">
        <v>87</v>
      </c>
      <c r="AY107" s="17" t="s">
        <v>128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85</v>
      </c>
      <c r="BK107" s="216">
        <f>ROUND(I107*H107,2)</f>
        <v>0</v>
      </c>
      <c r="BL107" s="17" t="s">
        <v>138</v>
      </c>
      <c r="BM107" s="215" t="s">
        <v>216</v>
      </c>
    </row>
    <row r="108" s="2" customFormat="1" ht="6.96" customHeight="1">
      <c r="A108" s="38"/>
      <c r="B108" s="59"/>
      <c r="C108" s="60"/>
      <c r="D108" s="60"/>
      <c r="E108" s="60"/>
      <c r="F108" s="60"/>
      <c r="G108" s="60"/>
      <c r="H108" s="60"/>
      <c r="I108" s="60"/>
      <c r="J108" s="60"/>
      <c r="K108" s="60"/>
      <c r="L108" s="44"/>
      <c r="M108" s="38"/>
      <c r="O108" s="38"/>
      <c r="P108" s="38"/>
      <c r="Q108" s="38"/>
      <c r="R108" s="38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</sheetData>
  <sheetProtection sheet="1" autoFilter="0" formatColumns="0" formatRows="0" objects="1" scenarios="1" spinCount="100000" saltValue="sxZqNtaDe6TgHtdvZaRrJn7UvjrHXBlUgUmL56vd4TqMF5vAAbV+QkO+ybEmuITfVyb4blOAVfmFAc/u4rSJiA==" hashValue="NcY/E1GDBLdI198fZXfv8S1EsOZMhwD2ysL1mckLJNkLU/aTdHmB++SlrS7DFsEG/Zk0HCsIQyY/N3HGEXBDQQ==" algorithmName="SHA-512" password="CC35"/>
  <autoFilter ref="C81:K107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8" r:id="rId1" display="https://podminky.urs.cz/item/CS_URS_2023_01/998766204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96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87</v>
      </c>
    </row>
    <row r="4" s="1" customFormat="1" ht="24.96" customHeight="1">
      <c r="B4" s="20"/>
      <c r="D4" s="130" t="s">
        <v>103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Zvýšení kapacity koleje Blanice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104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217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28. 4. 2023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30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26</v>
      </c>
      <c r="J20" s="136" t="s">
        <v>34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35</v>
      </c>
      <c r="F21" s="38"/>
      <c r="G21" s="38"/>
      <c r="H21" s="38"/>
      <c r="I21" s="132" t="s">
        <v>29</v>
      </c>
      <c r="J21" s="136" t="s">
        <v>36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38</v>
      </c>
      <c r="E23" s="38"/>
      <c r="F23" s="38"/>
      <c r="G23" s="38"/>
      <c r="H23" s="38"/>
      <c r="I23" s="132" t="s">
        <v>26</v>
      </c>
      <c r="J23" s="136" t="s">
        <v>39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40</v>
      </c>
      <c r="F24" s="38"/>
      <c r="G24" s="38"/>
      <c r="H24" s="38"/>
      <c r="I24" s="132" t="s">
        <v>29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41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43</v>
      </c>
      <c r="E30" s="38"/>
      <c r="F30" s="38"/>
      <c r="G30" s="38"/>
      <c r="H30" s="38"/>
      <c r="I30" s="38"/>
      <c r="J30" s="144">
        <f>ROUND(J82,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45</v>
      </c>
      <c r="G32" s="38"/>
      <c r="H32" s="38"/>
      <c r="I32" s="145" t="s">
        <v>44</v>
      </c>
      <c r="J32" s="145" t="s">
        <v>46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47</v>
      </c>
      <c r="E33" s="132" t="s">
        <v>48</v>
      </c>
      <c r="F33" s="147">
        <f>ROUND((SUM(BE82:BE107)),  2)</f>
        <v>0</v>
      </c>
      <c r="G33" s="38"/>
      <c r="H33" s="38"/>
      <c r="I33" s="148">
        <v>0.20999999999999999</v>
      </c>
      <c r="J33" s="147">
        <f>ROUND(((SUM(BE82:BE107))*I33),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49</v>
      </c>
      <c r="F34" s="147">
        <f>ROUND((SUM(BF82:BF107)),  2)</f>
        <v>0</v>
      </c>
      <c r="G34" s="38"/>
      <c r="H34" s="38"/>
      <c r="I34" s="148">
        <v>0.14999999999999999</v>
      </c>
      <c r="J34" s="147">
        <f>ROUND(((SUM(BF82:BF107))*I34),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50</v>
      </c>
      <c r="F35" s="147">
        <f>ROUND((SUM(BG82:BG107)),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51</v>
      </c>
      <c r="F36" s="147">
        <f>ROUND((SUM(BH82:BH107)),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52</v>
      </c>
      <c r="F37" s="147">
        <f>ROUND((SUM(BI82:BI107)),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53</v>
      </c>
      <c r="E39" s="151"/>
      <c r="F39" s="151"/>
      <c r="G39" s="152" t="s">
        <v>54</v>
      </c>
      <c r="H39" s="153" t="s">
        <v>55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106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Zvýšení kapacity koleje Blanice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104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04 - Typ J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Chemická 953, 148 00, Praha 4</v>
      </c>
      <c r="G52" s="40"/>
      <c r="H52" s="40"/>
      <c r="I52" s="32" t="s">
        <v>23</v>
      </c>
      <c r="J52" s="72" t="str">
        <f>IF(J12="","",J12)</f>
        <v>28. 4. 2023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Vysoká škola ekonomická v Praze</v>
      </c>
      <c r="G54" s="40"/>
      <c r="H54" s="40"/>
      <c r="I54" s="32" t="s">
        <v>33</v>
      </c>
      <c r="J54" s="36" t="str">
        <f>E21</f>
        <v>Drobný Architects,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38</v>
      </c>
      <c r="J55" s="36" t="str">
        <f>E24</f>
        <v>Ing. Jaroslav Stolička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107</v>
      </c>
      <c r="D57" s="162"/>
      <c r="E57" s="162"/>
      <c r="F57" s="162"/>
      <c r="G57" s="162"/>
      <c r="H57" s="162"/>
      <c r="I57" s="162"/>
      <c r="J57" s="163" t="s">
        <v>108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75</v>
      </c>
      <c r="D59" s="40"/>
      <c r="E59" s="40"/>
      <c r="F59" s="40"/>
      <c r="G59" s="40"/>
      <c r="H59" s="40"/>
      <c r="I59" s="40"/>
      <c r="J59" s="102">
        <f>J82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109</v>
      </c>
    </row>
    <row r="60" s="9" customFormat="1" ht="24.96" customHeight="1">
      <c r="A60" s="9"/>
      <c r="B60" s="165"/>
      <c r="C60" s="166"/>
      <c r="D60" s="167" t="s">
        <v>110</v>
      </c>
      <c r="E60" s="168"/>
      <c r="F60" s="168"/>
      <c r="G60" s="168"/>
      <c r="H60" s="168"/>
      <c r="I60" s="168"/>
      <c r="J60" s="169">
        <f>J83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111</v>
      </c>
      <c r="E61" s="174"/>
      <c r="F61" s="174"/>
      <c r="G61" s="174"/>
      <c r="H61" s="174"/>
      <c r="I61" s="174"/>
      <c r="J61" s="175">
        <f>J84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112</v>
      </c>
      <c r="E62" s="174"/>
      <c r="F62" s="174"/>
      <c r="G62" s="174"/>
      <c r="H62" s="174"/>
      <c r="I62" s="174"/>
      <c r="J62" s="175">
        <f>J90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8"/>
      <c r="B63" s="39"/>
      <c r="C63" s="40"/>
      <c r="D63" s="40"/>
      <c r="E63" s="40"/>
      <c r="F63" s="40"/>
      <c r="G63" s="40"/>
      <c r="H63" s="40"/>
      <c r="I63" s="40"/>
      <c r="J63" s="40"/>
      <c r="K63" s="40"/>
      <c r="L63" s="13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s="2" customFormat="1" ht="6.96" customHeight="1">
      <c r="A64" s="38"/>
      <c r="B64" s="59"/>
      <c r="C64" s="60"/>
      <c r="D64" s="60"/>
      <c r="E64" s="60"/>
      <c r="F64" s="60"/>
      <c r="G64" s="60"/>
      <c r="H64" s="60"/>
      <c r="I64" s="60"/>
      <c r="J64" s="60"/>
      <c r="K64" s="60"/>
      <c r="L64" s="13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8" s="2" customFormat="1" ht="6.96" customHeight="1">
      <c r="A68" s="38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24.96" customHeight="1">
      <c r="A69" s="38"/>
      <c r="B69" s="39"/>
      <c r="C69" s="23" t="s">
        <v>113</v>
      </c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6.96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16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6.5" customHeight="1">
      <c r="A72" s="38"/>
      <c r="B72" s="39"/>
      <c r="C72" s="40"/>
      <c r="D72" s="40"/>
      <c r="E72" s="160" t="str">
        <f>E7</f>
        <v>Zvýšení kapacity koleje Blanice</v>
      </c>
      <c r="F72" s="32"/>
      <c r="G72" s="32"/>
      <c r="H72" s="32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104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69" t="str">
        <f>E9</f>
        <v>04 - Typ J</v>
      </c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21</v>
      </c>
      <c r="D76" s="40"/>
      <c r="E76" s="40"/>
      <c r="F76" s="27" t="str">
        <f>F12</f>
        <v>Chemická 953, 148 00, Praha 4</v>
      </c>
      <c r="G76" s="40"/>
      <c r="H76" s="40"/>
      <c r="I76" s="32" t="s">
        <v>23</v>
      </c>
      <c r="J76" s="72" t="str">
        <f>IF(J12="","",J12)</f>
        <v>28. 4. 2023</v>
      </c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25.65" customHeight="1">
      <c r="A78" s="38"/>
      <c r="B78" s="39"/>
      <c r="C78" s="32" t="s">
        <v>25</v>
      </c>
      <c r="D78" s="40"/>
      <c r="E78" s="40"/>
      <c r="F78" s="27" t="str">
        <f>E15</f>
        <v>Vysoká škola ekonomická v Praze</v>
      </c>
      <c r="G78" s="40"/>
      <c r="H78" s="40"/>
      <c r="I78" s="32" t="s">
        <v>33</v>
      </c>
      <c r="J78" s="36" t="str">
        <f>E21</f>
        <v>Drobný Architects, s.r.o.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31</v>
      </c>
      <c r="D79" s="40"/>
      <c r="E79" s="40"/>
      <c r="F79" s="27" t="str">
        <f>IF(E18="","",E18)</f>
        <v>Vyplň údaj</v>
      </c>
      <c r="G79" s="40"/>
      <c r="H79" s="40"/>
      <c r="I79" s="32" t="s">
        <v>38</v>
      </c>
      <c r="J79" s="36" t="str">
        <f>E24</f>
        <v>Ing. Jaroslav Stolička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0.32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11" customFormat="1" ht="29.28" customHeight="1">
      <c r="A81" s="177"/>
      <c r="B81" s="178"/>
      <c r="C81" s="179" t="s">
        <v>114</v>
      </c>
      <c r="D81" s="180" t="s">
        <v>62</v>
      </c>
      <c r="E81" s="180" t="s">
        <v>58</v>
      </c>
      <c r="F81" s="180" t="s">
        <v>59</v>
      </c>
      <c r="G81" s="180" t="s">
        <v>115</v>
      </c>
      <c r="H81" s="180" t="s">
        <v>116</v>
      </c>
      <c r="I81" s="180" t="s">
        <v>117</v>
      </c>
      <c r="J81" s="180" t="s">
        <v>108</v>
      </c>
      <c r="K81" s="181" t="s">
        <v>118</v>
      </c>
      <c r="L81" s="182"/>
      <c r="M81" s="92" t="s">
        <v>19</v>
      </c>
      <c r="N81" s="93" t="s">
        <v>47</v>
      </c>
      <c r="O81" s="93" t="s">
        <v>119</v>
      </c>
      <c r="P81" s="93" t="s">
        <v>120</v>
      </c>
      <c r="Q81" s="93" t="s">
        <v>121</v>
      </c>
      <c r="R81" s="93" t="s">
        <v>122</v>
      </c>
      <c r="S81" s="93" t="s">
        <v>123</v>
      </c>
      <c r="T81" s="94" t="s">
        <v>124</v>
      </c>
      <c r="U81" s="177"/>
      <c r="V81" s="177"/>
      <c r="W81" s="177"/>
      <c r="X81" s="177"/>
      <c r="Y81" s="177"/>
      <c r="Z81" s="177"/>
      <c r="AA81" s="177"/>
      <c r="AB81" s="177"/>
      <c r="AC81" s="177"/>
      <c r="AD81" s="177"/>
      <c r="AE81" s="177"/>
    </row>
    <row r="82" s="2" customFormat="1" ht="22.8" customHeight="1">
      <c r="A82" s="38"/>
      <c r="B82" s="39"/>
      <c r="C82" s="99" t="s">
        <v>125</v>
      </c>
      <c r="D82" s="40"/>
      <c r="E82" s="40"/>
      <c r="F82" s="40"/>
      <c r="G82" s="40"/>
      <c r="H82" s="40"/>
      <c r="I82" s="40"/>
      <c r="J82" s="183">
        <f>BK82</f>
        <v>0</v>
      </c>
      <c r="K82" s="40"/>
      <c r="L82" s="44"/>
      <c r="M82" s="95"/>
      <c r="N82" s="184"/>
      <c r="O82" s="96"/>
      <c r="P82" s="185">
        <f>P83</f>
        <v>0</v>
      </c>
      <c r="Q82" s="96"/>
      <c r="R82" s="185">
        <f>R83</f>
        <v>0</v>
      </c>
      <c r="S82" s="96"/>
      <c r="T82" s="186">
        <f>T83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T82" s="17" t="s">
        <v>76</v>
      </c>
      <c r="AU82" s="17" t="s">
        <v>109</v>
      </c>
      <c r="BK82" s="187">
        <f>BK83</f>
        <v>0</v>
      </c>
    </row>
    <row r="83" s="12" customFormat="1" ht="25.92" customHeight="1">
      <c r="A83" s="12"/>
      <c r="B83" s="188"/>
      <c r="C83" s="189"/>
      <c r="D83" s="190" t="s">
        <v>76</v>
      </c>
      <c r="E83" s="191" t="s">
        <v>126</v>
      </c>
      <c r="F83" s="191" t="s">
        <v>127</v>
      </c>
      <c r="G83" s="189"/>
      <c r="H83" s="189"/>
      <c r="I83" s="192"/>
      <c r="J83" s="193">
        <f>BK83</f>
        <v>0</v>
      </c>
      <c r="K83" s="189"/>
      <c r="L83" s="194"/>
      <c r="M83" s="195"/>
      <c r="N83" s="196"/>
      <c r="O83" s="196"/>
      <c r="P83" s="197">
        <f>P84+P90</f>
        <v>0</v>
      </c>
      <c r="Q83" s="196"/>
      <c r="R83" s="197">
        <f>R84+R90</f>
        <v>0</v>
      </c>
      <c r="S83" s="196"/>
      <c r="T83" s="198">
        <f>T84+T90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9" t="s">
        <v>87</v>
      </c>
      <c r="AT83" s="200" t="s">
        <v>76</v>
      </c>
      <c r="AU83" s="200" t="s">
        <v>77</v>
      </c>
      <c r="AY83" s="199" t="s">
        <v>128</v>
      </c>
      <c r="BK83" s="201">
        <f>BK84+BK90</f>
        <v>0</v>
      </c>
    </row>
    <row r="84" s="12" customFormat="1" ht="22.8" customHeight="1">
      <c r="A84" s="12"/>
      <c r="B84" s="188"/>
      <c r="C84" s="189"/>
      <c r="D84" s="190" t="s">
        <v>76</v>
      </c>
      <c r="E84" s="202" t="s">
        <v>129</v>
      </c>
      <c r="F84" s="202" t="s">
        <v>130</v>
      </c>
      <c r="G84" s="189"/>
      <c r="H84" s="189"/>
      <c r="I84" s="192"/>
      <c r="J84" s="203">
        <f>BK84</f>
        <v>0</v>
      </c>
      <c r="K84" s="189"/>
      <c r="L84" s="194"/>
      <c r="M84" s="195"/>
      <c r="N84" s="196"/>
      <c r="O84" s="196"/>
      <c r="P84" s="197">
        <f>SUM(P85:P89)</f>
        <v>0</v>
      </c>
      <c r="Q84" s="196"/>
      <c r="R84" s="197">
        <f>SUM(R85:R89)</f>
        <v>0</v>
      </c>
      <c r="S84" s="196"/>
      <c r="T84" s="198">
        <f>SUM(T85:T89)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9" t="s">
        <v>87</v>
      </c>
      <c r="AT84" s="200" t="s">
        <v>76</v>
      </c>
      <c r="AU84" s="200" t="s">
        <v>85</v>
      </c>
      <c r="AY84" s="199" t="s">
        <v>128</v>
      </c>
      <c r="BK84" s="201">
        <f>SUM(BK85:BK89)</f>
        <v>0</v>
      </c>
    </row>
    <row r="85" s="2" customFormat="1" ht="16.5" customHeight="1">
      <c r="A85" s="38"/>
      <c r="B85" s="39"/>
      <c r="C85" s="204" t="s">
        <v>85</v>
      </c>
      <c r="D85" s="204" t="s">
        <v>131</v>
      </c>
      <c r="E85" s="205" t="s">
        <v>132</v>
      </c>
      <c r="F85" s="206" t="s">
        <v>133</v>
      </c>
      <c r="G85" s="207" t="s">
        <v>134</v>
      </c>
      <c r="H85" s="208">
        <v>1</v>
      </c>
      <c r="I85" s="209"/>
      <c r="J85" s="210">
        <f>ROUND(I85*H85,2)</f>
        <v>0</v>
      </c>
      <c r="K85" s="206" t="s">
        <v>19</v>
      </c>
      <c r="L85" s="44"/>
      <c r="M85" s="211" t="s">
        <v>19</v>
      </c>
      <c r="N85" s="212" t="s">
        <v>48</v>
      </c>
      <c r="O85" s="84"/>
      <c r="P85" s="213">
        <f>O85*H85</f>
        <v>0</v>
      </c>
      <c r="Q85" s="213">
        <v>0</v>
      </c>
      <c r="R85" s="213">
        <f>Q85*H85</f>
        <v>0</v>
      </c>
      <c r="S85" s="213">
        <v>0</v>
      </c>
      <c r="T85" s="214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215" t="s">
        <v>135</v>
      </c>
      <c r="AT85" s="215" t="s">
        <v>131</v>
      </c>
      <c r="AU85" s="215" t="s">
        <v>87</v>
      </c>
      <c r="AY85" s="17" t="s">
        <v>128</v>
      </c>
      <c r="BE85" s="216">
        <f>IF(N85="základní",J85,0)</f>
        <v>0</v>
      </c>
      <c r="BF85" s="216">
        <f>IF(N85="snížená",J85,0)</f>
        <v>0</v>
      </c>
      <c r="BG85" s="216">
        <f>IF(N85="zákl. přenesená",J85,0)</f>
        <v>0</v>
      </c>
      <c r="BH85" s="216">
        <f>IF(N85="sníž. přenesená",J85,0)</f>
        <v>0</v>
      </c>
      <c r="BI85" s="216">
        <f>IF(N85="nulová",J85,0)</f>
        <v>0</v>
      </c>
      <c r="BJ85" s="17" t="s">
        <v>85</v>
      </c>
      <c r="BK85" s="216">
        <f>ROUND(I85*H85,2)</f>
        <v>0</v>
      </c>
      <c r="BL85" s="17" t="s">
        <v>135</v>
      </c>
      <c r="BM85" s="215" t="s">
        <v>87</v>
      </c>
    </row>
    <row r="86" s="2" customFormat="1" ht="24.15" customHeight="1">
      <c r="A86" s="38"/>
      <c r="B86" s="39"/>
      <c r="C86" s="204" t="s">
        <v>87</v>
      </c>
      <c r="D86" s="204" t="s">
        <v>131</v>
      </c>
      <c r="E86" s="205" t="s">
        <v>208</v>
      </c>
      <c r="F86" s="206" t="s">
        <v>209</v>
      </c>
      <c r="G86" s="207" t="s">
        <v>134</v>
      </c>
      <c r="H86" s="208">
        <v>1</v>
      </c>
      <c r="I86" s="209"/>
      <c r="J86" s="210">
        <f>ROUND(I86*H86,2)</f>
        <v>0</v>
      </c>
      <c r="K86" s="206" t="s">
        <v>19</v>
      </c>
      <c r="L86" s="44"/>
      <c r="M86" s="211" t="s">
        <v>19</v>
      </c>
      <c r="N86" s="212" t="s">
        <v>48</v>
      </c>
      <c r="O86" s="84"/>
      <c r="P86" s="213">
        <f>O86*H86</f>
        <v>0</v>
      </c>
      <c r="Q86" s="213">
        <v>0</v>
      </c>
      <c r="R86" s="213">
        <f>Q86*H86</f>
        <v>0</v>
      </c>
      <c r="S86" s="213">
        <v>0</v>
      </c>
      <c r="T86" s="214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15" t="s">
        <v>135</v>
      </c>
      <c r="AT86" s="215" t="s">
        <v>131</v>
      </c>
      <c r="AU86" s="215" t="s">
        <v>87</v>
      </c>
      <c r="AY86" s="17" t="s">
        <v>128</v>
      </c>
      <c r="BE86" s="216">
        <f>IF(N86="základní",J86,0)</f>
        <v>0</v>
      </c>
      <c r="BF86" s="216">
        <f>IF(N86="snížená",J86,0)</f>
        <v>0</v>
      </c>
      <c r="BG86" s="216">
        <f>IF(N86="zákl. přenesená",J86,0)</f>
        <v>0</v>
      </c>
      <c r="BH86" s="216">
        <f>IF(N86="sníž. přenesená",J86,0)</f>
        <v>0</v>
      </c>
      <c r="BI86" s="216">
        <f>IF(N86="nulová",J86,0)</f>
        <v>0</v>
      </c>
      <c r="BJ86" s="17" t="s">
        <v>85</v>
      </c>
      <c r="BK86" s="216">
        <f>ROUND(I86*H86,2)</f>
        <v>0</v>
      </c>
      <c r="BL86" s="17" t="s">
        <v>135</v>
      </c>
      <c r="BM86" s="215" t="s">
        <v>138</v>
      </c>
    </row>
    <row r="87" s="2" customFormat="1" ht="24.15" customHeight="1">
      <c r="A87" s="38"/>
      <c r="B87" s="39"/>
      <c r="C87" s="204" t="s">
        <v>139</v>
      </c>
      <c r="D87" s="204" t="s">
        <v>131</v>
      </c>
      <c r="E87" s="205" t="s">
        <v>140</v>
      </c>
      <c r="F87" s="206" t="s">
        <v>141</v>
      </c>
      <c r="G87" s="207" t="s">
        <v>142</v>
      </c>
      <c r="H87" s="217"/>
      <c r="I87" s="209"/>
      <c r="J87" s="210">
        <f>ROUND(I87*H87,2)</f>
        <v>0</v>
      </c>
      <c r="K87" s="206" t="s">
        <v>143</v>
      </c>
      <c r="L87" s="44"/>
      <c r="M87" s="211" t="s">
        <v>19</v>
      </c>
      <c r="N87" s="212" t="s">
        <v>48</v>
      </c>
      <c r="O87" s="84"/>
      <c r="P87" s="213">
        <f>O87*H87</f>
        <v>0</v>
      </c>
      <c r="Q87" s="213">
        <v>0</v>
      </c>
      <c r="R87" s="213">
        <f>Q87*H87</f>
        <v>0</v>
      </c>
      <c r="S87" s="213">
        <v>0</v>
      </c>
      <c r="T87" s="214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5" t="s">
        <v>135</v>
      </c>
      <c r="AT87" s="215" t="s">
        <v>131</v>
      </c>
      <c r="AU87" s="215" t="s">
        <v>87</v>
      </c>
      <c r="AY87" s="17" t="s">
        <v>128</v>
      </c>
      <c r="BE87" s="216">
        <f>IF(N87="základní",J87,0)</f>
        <v>0</v>
      </c>
      <c r="BF87" s="216">
        <f>IF(N87="snížená",J87,0)</f>
        <v>0</v>
      </c>
      <c r="BG87" s="216">
        <f>IF(N87="zákl. přenesená",J87,0)</f>
        <v>0</v>
      </c>
      <c r="BH87" s="216">
        <f>IF(N87="sníž. přenesená",J87,0)</f>
        <v>0</v>
      </c>
      <c r="BI87" s="216">
        <f>IF(N87="nulová",J87,0)</f>
        <v>0</v>
      </c>
      <c r="BJ87" s="17" t="s">
        <v>85</v>
      </c>
      <c r="BK87" s="216">
        <f>ROUND(I87*H87,2)</f>
        <v>0</v>
      </c>
      <c r="BL87" s="17" t="s">
        <v>135</v>
      </c>
      <c r="BM87" s="215" t="s">
        <v>144</v>
      </c>
    </row>
    <row r="88" s="2" customFormat="1">
      <c r="A88" s="38"/>
      <c r="B88" s="39"/>
      <c r="C88" s="40"/>
      <c r="D88" s="218" t="s">
        <v>145</v>
      </c>
      <c r="E88" s="40"/>
      <c r="F88" s="219" t="s">
        <v>146</v>
      </c>
      <c r="G88" s="40"/>
      <c r="H88" s="40"/>
      <c r="I88" s="220"/>
      <c r="J88" s="40"/>
      <c r="K88" s="40"/>
      <c r="L88" s="44"/>
      <c r="M88" s="221"/>
      <c r="N88" s="222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145</v>
      </c>
      <c r="AU88" s="17" t="s">
        <v>87</v>
      </c>
    </row>
    <row r="89" s="2" customFormat="1" ht="24.15" customHeight="1">
      <c r="A89" s="38"/>
      <c r="B89" s="39"/>
      <c r="C89" s="204" t="s">
        <v>138</v>
      </c>
      <c r="D89" s="204" t="s">
        <v>131</v>
      </c>
      <c r="E89" s="205" t="s">
        <v>147</v>
      </c>
      <c r="F89" s="206" t="s">
        <v>148</v>
      </c>
      <c r="G89" s="207" t="s">
        <v>142</v>
      </c>
      <c r="H89" s="217"/>
      <c r="I89" s="209"/>
      <c r="J89" s="210">
        <f>ROUND(I89*H89,2)</f>
        <v>0</v>
      </c>
      <c r="K89" s="206" t="s">
        <v>19</v>
      </c>
      <c r="L89" s="44"/>
      <c r="M89" s="211" t="s">
        <v>19</v>
      </c>
      <c r="N89" s="212" t="s">
        <v>48</v>
      </c>
      <c r="O89" s="84"/>
      <c r="P89" s="213">
        <f>O89*H89</f>
        <v>0</v>
      </c>
      <c r="Q89" s="213">
        <v>0</v>
      </c>
      <c r="R89" s="213">
        <f>Q89*H89</f>
        <v>0</v>
      </c>
      <c r="S89" s="213">
        <v>0</v>
      </c>
      <c r="T89" s="214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5" t="s">
        <v>135</v>
      </c>
      <c r="AT89" s="215" t="s">
        <v>131</v>
      </c>
      <c r="AU89" s="215" t="s">
        <v>87</v>
      </c>
      <c r="AY89" s="17" t="s">
        <v>128</v>
      </c>
      <c r="BE89" s="216">
        <f>IF(N89="základní",J89,0)</f>
        <v>0</v>
      </c>
      <c r="BF89" s="216">
        <f>IF(N89="snížená",J89,0)</f>
        <v>0</v>
      </c>
      <c r="BG89" s="216">
        <f>IF(N89="zákl. přenesená",J89,0)</f>
        <v>0</v>
      </c>
      <c r="BH89" s="216">
        <f>IF(N89="sníž. přenesená",J89,0)</f>
        <v>0</v>
      </c>
      <c r="BI89" s="216">
        <f>IF(N89="nulová",J89,0)</f>
        <v>0</v>
      </c>
      <c r="BJ89" s="17" t="s">
        <v>85</v>
      </c>
      <c r="BK89" s="216">
        <f>ROUND(I89*H89,2)</f>
        <v>0</v>
      </c>
      <c r="BL89" s="17" t="s">
        <v>135</v>
      </c>
      <c r="BM89" s="215" t="s">
        <v>149</v>
      </c>
    </row>
    <row r="90" s="12" customFormat="1" ht="22.8" customHeight="1">
      <c r="A90" s="12"/>
      <c r="B90" s="188"/>
      <c r="C90" s="189"/>
      <c r="D90" s="190" t="s">
        <v>76</v>
      </c>
      <c r="E90" s="202" t="s">
        <v>150</v>
      </c>
      <c r="F90" s="202" t="s">
        <v>151</v>
      </c>
      <c r="G90" s="189"/>
      <c r="H90" s="189"/>
      <c r="I90" s="192"/>
      <c r="J90" s="203">
        <f>BK90</f>
        <v>0</v>
      </c>
      <c r="K90" s="189"/>
      <c r="L90" s="194"/>
      <c r="M90" s="195"/>
      <c r="N90" s="196"/>
      <c r="O90" s="196"/>
      <c r="P90" s="197">
        <f>SUM(P91:P107)</f>
        <v>0</v>
      </c>
      <c r="Q90" s="196"/>
      <c r="R90" s="197">
        <f>SUM(R91:R107)</f>
        <v>0</v>
      </c>
      <c r="S90" s="196"/>
      <c r="T90" s="198">
        <f>SUM(T91:T107)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9" t="s">
        <v>85</v>
      </c>
      <c r="AT90" s="200" t="s">
        <v>76</v>
      </c>
      <c r="AU90" s="200" t="s">
        <v>85</v>
      </c>
      <c r="AY90" s="199" t="s">
        <v>128</v>
      </c>
      <c r="BK90" s="201">
        <f>SUM(BK91:BK107)</f>
        <v>0</v>
      </c>
    </row>
    <row r="91" s="2" customFormat="1" ht="16.5" customHeight="1">
      <c r="A91" s="38"/>
      <c r="B91" s="39"/>
      <c r="C91" s="204" t="s">
        <v>152</v>
      </c>
      <c r="D91" s="204" t="s">
        <v>131</v>
      </c>
      <c r="E91" s="205" t="s">
        <v>153</v>
      </c>
      <c r="F91" s="206" t="s">
        <v>154</v>
      </c>
      <c r="G91" s="207" t="s">
        <v>134</v>
      </c>
      <c r="H91" s="208">
        <v>1</v>
      </c>
      <c r="I91" s="209"/>
      <c r="J91" s="210">
        <f>ROUND(I91*H91,2)</f>
        <v>0</v>
      </c>
      <c r="K91" s="206" t="s">
        <v>19</v>
      </c>
      <c r="L91" s="44"/>
      <c r="M91" s="211" t="s">
        <v>19</v>
      </c>
      <c r="N91" s="212" t="s">
        <v>48</v>
      </c>
      <c r="O91" s="84"/>
      <c r="P91" s="213">
        <f>O91*H91</f>
        <v>0</v>
      </c>
      <c r="Q91" s="213">
        <v>0</v>
      </c>
      <c r="R91" s="213">
        <f>Q91*H91</f>
        <v>0</v>
      </c>
      <c r="S91" s="213">
        <v>0</v>
      </c>
      <c r="T91" s="214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5" t="s">
        <v>138</v>
      </c>
      <c r="AT91" s="215" t="s">
        <v>131</v>
      </c>
      <c r="AU91" s="215" t="s">
        <v>87</v>
      </c>
      <c r="AY91" s="17" t="s">
        <v>128</v>
      </c>
      <c r="BE91" s="216">
        <f>IF(N91="základní",J91,0)</f>
        <v>0</v>
      </c>
      <c r="BF91" s="216">
        <f>IF(N91="snížená",J91,0)</f>
        <v>0</v>
      </c>
      <c r="BG91" s="216">
        <f>IF(N91="zákl. přenesená",J91,0)</f>
        <v>0</v>
      </c>
      <c r="BH91" s="216">
        <f>IF(N91="sníž. přenesená",J91,0)</f>
        <v>0</v>
      </c>
      <c r="BI91" s="216">
        <f>IF(N91="nulová",J91,0)</f>
        <v>0</v>
      </c>
      <c r="BJ91" s="17" t="s">
        <v>85</v>
      </c>
      <c r="BK91" s="216">
        <f>ROUND(I91*H91,2)</f>
        <v>0</v>
      </c>
      <c r="BL91" s="17" t="s">
        <v>138</v>
      </c>
      <c r="BM91" s="215" t="s">
        <v>155</v>
      </c>
    </row>
    <row r="92" s="2" customFormat="1" ht="16.5" customHeight="1">
      <c r="A92" s="38"/>
      <c r="B92" s="39"/>
      <c r="C92" s="204" t="s">
        <v>144</v>
      </c>
      <c r="D92" s="204" t="s">
        <v>131</v>
      </c>
      <c r="E92" s="205" t="s">
        <v>156</v>
      </c>
      <c r="F92" s="206" t="s">
        <v>157</v>
      </c>
      <c r="G92" s="207" t="s">
        <v>134</v>
      </c>
      <c r="H92" s="208">
        <v>1</v>
      </c>
      <c r="I92" s="209"/>
      <c r="J92" s="210">
        <f>ROUND(I92*H92,2)</f>
        <v>0</v>
      </c>
      <c r="K92" s="206" t="s">
        <v>19</v>
      </c>
      <c r="L92" s="44"/>
      <c r="M92" s="211" t="s">
        <v>19</v>
      </c>
      <c r="N92" s="212" t="s">
        <v>48</v>
      </c>
      <c r="O92" s="84"/>
      <c r="P92" s="213">
        <f>O92*H92</f>
        <v>0</v>
      </c>
      <c r="Q92" s="213">
        <v>0</v>
      </c>
      <c r="R92" s="213">
        <f>Q92*H92</f>
        <v>0</v>
      </c>
      <c r="S92" s="213">
        <v>0</v>
      </c>
      <c r="T92" s="214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5" t="s">
        <v>138</v>
      </c>
      <c r="AT92" s="215" t="s">
        <v>131</v>
      </c>
      <c r="AU92" s="215" t="s">
        <v>87</v>
      </c>
      <c r="AY92" s="17" t="s">
        <v>128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7" t="s">
        <v>85</v>
      </c>
      <c r="BK92" s="216">
        <f>ROUND(I92*H92,2)</f>
        <v>0</v>
      </c>
      <c r="BL92" s="17" t="s">
        <v>138</v>
      </c>
      <c r="BM92" s="215" t="s">
        <v>158</v>
      </c>
    </row>
    <row r="93" s="2" customFormat="1" ht="16.5" customHeight="1">
      <c r="A93" s="38"/>
      <c r="B93" s="39"/>
      <c r="C93" s="204" t="s">
        <v>159</v>
      </c>
      <c r="D93" s="204" t="s">
        <v>131</v>
      </c>
      <c r="E93" s="205" t="s">
        <v>160</v>
      </c>
      <c r="F93" s="206" t="s">
        <v>161</v>
      </c>
      <c r="G93" s="207" t="s">
        <v>134</v>
      </c>
      <c r="H93" s="208">
        <v>1</v>
      </c>
      <c r="I93" s="209"/>
      <c r="J93" s="210">
        <f>ROUND(I93*H93,2)</f>
        <v>0</v>
      </c>
      <c r="K93" s="206" t="s">
        <v>19</v>
      </c>
      <c r="L93" s="44"/>
      <c r="M93" s="211" t="s">
        <v>19</v>
      </c>
      <c r="N93" s="212" t="s">
        <v>48</v>
      </c>
      <c r="O93" s="84"/>
      <c r="P93" s="213">
        <f>O93*H93</f>
        <v>0</v>
      </c>
      <c r="Q93" s="213">
        <v>0</v>
      </c>
      <c r="R93" s="213">
        <f>Q93*H93</f>
        <v>0</v>
      </c>
      <c r="S93" s="213">
        <v>0</v>
      </c>
      <c r="T93" s="214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5" t="s">
        <v>138</v>
      </c>
      <c r="AT93" s="215" t="s">
        <v>131</v>
      </c>
      <c r="AU93" s="215" t="s">
        <v>87</v>
      </c>
      <c r="AY93" s="17" t="s">
        <v>128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7" t="s">
        <v>85</v>
      </c>
      <c r="BK93" s="216">
        <f>ROUND(I93*H93,2)</f>
        <v>0</v>
      </c>
      <c r="BL93" s="17" t="s">
        <v>138</v>
      </c>
      <c r="BM93" s="215" t="s">
        <v>162</v>
      </c>
    </row>
    <row r="94" s="2" customFormat="1" ht="16.5" customHeight="1">
      <c r="A94" s="38"/>
      <c r="B94" s="39"/>
      <c r="C94" s="204" t="s">
        <v>149</v>
      </c>
      <c r="D94" s="204" t="s">
        <v>131</v>
      </c>
      <c r="E94" s="205" t="s">
        <v>163</v>
      </c>
      <c r="F94" s="206" t="s">
        <v>164</v>
      </c>
      <c r="G94" s="207" t="s">
        <v>134</v>
      </c>
      <c r="H94" s="208">
        <v>2</v>
      </c>
      <c r="I94" s="209"/>
      <c r="J94" s="210">
        <f>ROUND(I94*H94,2)</f>
        <v>0</v>
      </c>
      <c r="K94" s="206" t="s">
        <v>19</v>
      </c>
      <c r="L94" s="44"/>
      <c r="M94" s="211" t="s">
        <v>19</v>
      </c>
      <c r="N94" s="212" t="s">
        <v>48</v>
      </c>
      <c r="O94" s="84"/>
      <c r="P94" s="213">
        <f>O94*H94</f>
        <v>0</v>
      </c>
      <c r="Q94" s="213">
        <v>0</v>
      </c>
      <c r="R94" s="213">
        <f>Q94*H94</f>
        <v>0</v>
      </c>
      <c r="S94" s="213">
        <v>0</v>
      </c>
      <c r="T94" s="214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5" t="s">
        <v>138</v>
      </c>
      <c r="AT94" s="215" t="s">
        <v>131</v>
      </c>
      <c r="AU94" s="215" t="s">
        <v>87</v>
      </c>
      <c r="AY94" s="17" t="s">
        <v>128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7" t="s">
        <v>85</v>
      </c>
      <c r="BK94" s="216">
        <f>ROUND(I94*H94,2)</f>
        <v>0</v>
      </c>
      <c r="BL94" s="17" t="s">
        <v>138</v>
      </c>
      <c r="BM94" s="215" t="s">
        <v>135</v>
      </c>
    </row>
    <row r="95" s="2" customFormat="1" ht="16.5" customHeight="1">
      <c r="A95" s="38"/>
      <c r="B95" s="39"/>
      <c r="C95" s="204" t="s">
        <v>165</v>
      </c>
      <c r="D95" s="204" t="s">
        <v>131</v>
      </c>
      <c r="E95" s="205" t="s">
        <v>166</v>
      </c>
      <c r="F95" s="206" t="s">
        <v>167</v>
      </c>
      <c r="G95" s="207" t="s">
        <v>134</v>
      </c>
      <c r="H95" s="208">
        <v>2</v>
      </c>
      <c r="I95" s="209"/>
      <c r="J95" s="210">
        <f>ROUND(I95*H95,2)</f>
        <v>0</v>
      </c>
      <c r="K95" s="206" t="s">
        <v>19</v>
      </c>
      <c r="L95" s="44"/>
      <c r="M95" s="211" t="s">
        <v>19</v>
      </c>
      <c r="N95" s="212" t="s">
        <v>48</v>
      </c>
      <c r="O95" s="84"/>
      <c r="P95" s="213">
        <f>O95*H95</f>
        <v>0</v>
      </c>
      <c r="Q95" s="213">
        <v>0</v>
      </c>
      <c r="R95" s="213">
        <f>Q95*H95</f>
        <v>0</v>
      </c>
      <c r="S95" s="213">
        <v>0</v>
      </c>
      <c r="T95" s="21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138</v>
      </c>
      <c r="AT95" s="215" t="s">
        <v>131</v>
      </c>
      <c r="AU95" s="215" t="s">
        <v>87</v>
      </c>
      <c r="AY95" s="17" t="s">
        <v>128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85</v>
      </c>
      <c r="BK95" s="216">
        <f>ROUND(I95*H95,2)</f>
        <v>0</v>
      </c>
      <c r="BL95" s="17" t="s">
        <v>138</v>
      </c>
      <c r="BM95" s="215" t="s">
        <v>168</v>
      </c>
    </row>
    <row r="96" s="2" customFormat="1" ht="16.5" customHeight="1">
      <c r="A96" s="38"/>
      <c r="B96" s="39"/>
      <c r="C96" s="204" t="s">
        <v>155</v>
      </c>
      <c r="D96" s="204" t="s">
        <v>131</v>
      </c>
      <c r="E96" s="205" t="s">
        <v>169</v>
      </c>
      <c r="F96" s="206" t="s">
        <v>170</v>
      </c>
      <c r="G96" s="207" t="s">
        <v>134</v>
      </c>
      <c r="H96" s="208">
        <v>2</v>
      </c>
      <c r="I96" s="209"/>
      <c r="J96" s="210">
        <f>ROUND(I96*H96,2)</f>
        <v>0</v>
      </c>
      <c r="K96" s="206" t="s">
        <v>19</v>
      </c>
      <c r="L96" s="44"/>
      <c r="M96" s="211" t="s">
        <v>19</v>
      </c>
      <c r="N96" s="212" t="s">
        <v>48</v>
      </c>
      <c r="O96" s="84"/>
      <c r="P96" s="213">
        <f>O96*H96</f>
        <v>0</v>
      </c>
      <c r="Q96" s="213">
        <v>0</v>
      </c>
      <c r="R96" s="213">
        <f>Q96*H96</f>
        <v>0</v>
      </c>
      <c r="S96" s="213">
        <v>0</v>
      </c>
      <c r="T96" s="21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5" t="s">
        <v>138</v>
      </c>
      <c r="AT96" s="215" t="s">
        <v>131</v>
      </c>
      <c r="AU96" s="215" t="s">
        <v>87</v>
      </c>
      <c r="AY96" s="17" t="s">
        <v>128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7" t="s">
        <v>85</v>
      </c>
      <c r="BK96" s="216">
        <f>ROUND(I96*H96,2)</f>
        <v>0</v>
      </c>
      <c r="BL96" s="17" t="s">
        <v>138</v>
      </c>
      <c r="BM96" s="215" t="s">
        <v>171</v>
      </c>
    </row>
    <row r="97" s="2" customFormat="1" ht="16.5" customHeight="1">
      <c r="A97" s="38"/>
      <c r="B97" s="39"/>
      <c r="C97" s="204" t="s">
        <v>172</v>
      </c>
      <c r="D97" s="204" t="s">
        <v>131</v>
      </c>
      <c r="E97" s="205" t="s">
        <v>176</v>
      </c>
      <c r="F97" s="206" t="s">
        <v>177</v>
      </c>
      <c r="G97" s="207" t="s">
        <v>134</v>
      </c>
      <c r="H97" s="208">
        <v>2</v>
      </c>
      <c r="I97" s="209"/>
      <c r="J97" s="210">
        <f>ROUND(I97*H97,2)</f>
        <v>0</v>
      </c>
      <c r="K97" s="206" t="s">
        <v>19</v>
      </c>
      <c r="L97" s="44"/>
      <c r="M97" s="211" t="s">
        <v>19</v>
      </c>
      <c r="N97" s="212" t="s">
        <v>48</v>
      </c>
      <c r="O97" s="84"/>
      <c r="P97" s="213">
        <f>O97*H97</f>
        <v>0</v>
      </c>
      <c r="Q97" s="213">
        <v>0</v>
      </c>
      <c r="R97" s="213">
        <f>Q97*H97</f>
        <v>0</v>
      </c>
      <c r="S97" s="213">
        <v>0</v>
      </c>
      <c r="T97" s="214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5" t="s">
        <v>138</v>
      </c>
      <c r="AT97" s="215" t="s">
        <v>131</v>
      </c>
      <c r="AU97" s="215" t="s">
        <v>87</v>
      </c>
      <c r="AY97" s="17" t="s">
        <v>128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7" t="s">
        <v>85</v>
      </c>
      <c r="BK97" s="216">
        <f>ROUND(I97*H97,2)</f>
        <v>0</v>
      </c>
      <c r="BL97" s="17" t="s">
        <v>138</v>
      </c>
      <c r="BM97" s="215" t="s">
        <v>175</v>
      </c>
    </row>
    <row r="98" s="2" customFormat="1" ht="16.5" customHeight="1">
      <c r="A98" s="38"/>
      <c r="B98" s="39"/>
      <c r="C98" s="204" t="s">
        <v>158</v>
      </c>
      <c r="D98" s="204" t="s">
        <v>131</v>
      </c>
      <c r="E98" s="205" t="s">
        <v>180</v>
      </c>
      <c r="F98" s="206" t="s">
        <v>181</v>
      </c>
      <c r="G98" s="207" t="s">
        <v>134</v>
      </c>
      <c r="H98" s="208">
        <v>1</v>
      </c>
      <c r="I98" s="209"/>
      <c r="J98" s="210">
        <f>ROUND(I98*H98,2)</f>
        <v>0</v>
      </c>
      <c r="K98" s="206" t="s">
        <v>19</v>
      </c>
      <c r="L98" s="44"/>
      <c r="M98" s="211" t="s">
        <v>19</v>
      </c>
      <c r="N98" s="212" t="s">
        <v>48</v>
      </c>
      <c r="O98" s="84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138</v>
      </c>
      <c r="AT98" s="215" t="s">
        <v>131</v>
      </c>
      <c r="AU98" s="215" t="s">
        <v>87</v>
      </c>
      <c r="AY98" s="17" t="s">
        <v>128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85</v>
      </c>
      <c r="BK98" s="216">
        <f>ROUND(I98*H98,2)</f>
        <v>0</v>
      </c>
      <c r="BL98" s="17" t="s">
        <v>138</v>
      </c>
      <c r="BM98" s="215" t="s">
        <v>178</v>
      </c>
    </row>
    <row r="99" s="2" customFormat="1" ht="16.5" customHeight="1">
      <c r="A99" s="38"/>
      <c r="B99" s="39"/>
      <c r="C99" s="204" t="s">
        <v>179</v>
      </c>
      <c r="D99" s="204" t="s">
        <v>131</v>
      </c>
      <c r="E99" s="205" t="s">
        <v>183</v>
      </c>
      <c r="F99" s="206" t="s">
        <v>184</v>
      </c>
      <c r="G99" s="207" t="s">
        <v>134</v>
      </c>
      <c r="H99" s="208">
        <v>2</v>
      </c>
      <c r="I99" s="209"/>
      <c r="J99" s="210">
        <f>ROUND(I99*H99,2)</f>
        <v>0</v>
      </c>
      <c r="K99" s="206" t="s">
        <v>19</v>
      </c>
      <c r="L99" s="44"/>
      <c r="M99" s="211" t="s">
        <v>19</v>
      </c>
      <c r="N99" s="212" t="s">
        <v>48</v>
      </c>
      <c r="O99" s="84"/>
      <c r="P99" s="213">
        <f>O99*H99</f>
        <v>0</v>
      </c>
      <c r="Q99" s="213">
        <v>0</v>
      </c>
      <c r="R99" s="213">
        <f>Q99*H99</f>
        <v>0</v>
      </c>
      <c r="S99" s="213">
        <v>0</v>
      </c>
      <c r="T99" s="214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5" t="s">
        <v>138</v>
      </c>
      <c r="AT99" s="215" t="s">
        <v>131</v>
      </c>
      <c r="AU99" s="215" t="s">
        <v>87</v>
      </c>
      <c r="AY99" s="17" t="s">
        <v>128</v>
      </c>
      <c r="BE99" s="216">
        <f>IF(N99="základní",J99,0)</f>
        <v>0</v>
      </c>
      <c r="BF99" s="216">
        <f>IF(N99="snížená",J99,0)</f>
        <v>0</v>
      </c>
      <c r="BG99" s="216">
        <f>IF(N99="zákl. přenesená",J99,0)</f>
        <v>0</v>
      </c>
      <c r="BH99" s="216">
        <f>IF(N99="sníž. přenesená",J99,0)</f>
        <v>0</v>
      </c>
      <c r="BI99" s="216">
        <f>IF(N99="nulová",J99,0)</f>
        <v>0</v>
      </c>
      <c r="BJ99" s="17" t="s">
        <v>85</v>
      </c>
      <c r="BK99" s="216">
        <f>ROUND(I99*H99,2)</f>
        <v>0</v>
      </c>
      <c r="BL99" s="17" t="s">
        <v>138</v>
      </c>
      <c r="BM99" s="215" t="s">
        <v>182</v>
      </c>
    </row>
    <row r="100" s="2" customFormat="1" ht="16.5" customHeight="1">
      <c r="A100" s="38"/>
      <c r="B100" s="39"/>
      <c r="C100" s="204" t="s">
        <v>162</v>
      </c>
      <c r="D100" s="204" t="s">
        <v>131</v>
      </c>
      <c r="E100" s="205" t="s">
        <v>186</v>
      </c>
      <c r="F100" s="206" t="s">
        <v>187</v>
      </c>
      <c r="G100" s="207" t="s">
        <v>134</v>
      </c>
      <c r="H100" s="208">
        <v>1</v>
      </c>
      <c r="I100" s="209"/>
      <c r="J100" s="210">
        <f>ROUND(I100*H100,2)</f>
        <v>0</v>
      </c>
      <c r="K100" s="206" t="s">
        <v>19</v>
      </c>
      <c r="L100" s="44"/>
      <c r="M100" s="211" t="s">
        <v>19</v>
      </c>
      <c r="N100" s="212" t="s">
        <v>48</v>
      </c>
      <c r="O100" s="84"/>
      <c r="P100" s="213">
        <f>O100*H100</f>
        <v>0</v>
      </c>
      <c r="Q100" s="213">
        <v>0</v>
      </c>
      <c r="R100" s="213">
        <f>Q100*H100</f>
        <v>0</v>
      </c>
      <c r="S100" s="213">
        <v>0</v>
      </c>
      <c r="T100" s="214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5" t="s">
        <v>138</v>
      </c>
      <c r="AT100" s="215" t="s">
        <v>131</v>
      </c>
      <c r="AU100" s="215" t="s">
        <v>87</v>
      </c>
      <c r="AY100" s="17" t="s">
        <v>128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7" t="s">
        <v>85</v>
      </c>
      <c r="BK100" s="216">
        <f>ROUND(I100*H100,2)</f>
        <v>0</v>
      </c>
      <c r="BL100" s="17" t="s">
        <v>138</v>
      </c>
      <c r="BM100" s="215" t="s">
        <v>185</v>
      </c>
    </row>
    <row r="101" s="2" customFormat="1" ht="16.5" customHeight="1">
      <c r="A101" s="38"/>
      <c r="B101" s="39"/>
      <c r="C101" s="204" t="s">
        <v>8</v>
      </c>
      <c r="D101" s="204" t="s">
        <v>131</v>
      </c>
      <c r="E101" s="205" t="s">
        <v>189</v>
      </c>
      <c r="F101" s="206" t="s">
        <v>190</v>
      </c>
      <c r="G101" s="207" t="s">
        <v>134</v>
      </c>
      <c r="H101" s="208">
        <v>4</v>
      </c>
      <c r="I101" s="209"/>
      <c r="J101" s="210">
        <f>ROUND(I101*H101,2)</f>
        <v>0</v>
      </c>
      <c r="K101" s="206" t="s">
        <v>19</v>
      </c>
      <c r="L101" s="44"/>
      <c r="M101" s="211" t="s">
        <v>19</v>
      </c>
      <c r="N101" s="212" t="s">
        <v>48</v>
      </c>
      <c r="O101" s="84"/>
      <c r="P101" s="213">
        <f>O101*H101</f>
        <v>0</v>
      </c>
      <c r="Q101" s="213">
        <v>0</v>
      </c>
      <c r="R101" s="213">
        <f>Q101*H101</f>
        <v>0</v>
      </c>
      <c r="S101" s="213">
        <v>0</v>
      </c>
      <c r="T101" s="214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138</v>
      </c>
      <c r="AT101" s="215" t="s">
        <v>131</v>
      </c>
      <c r="AU101" s="215" t="s">
        <v>87</v>
      </c>
      <c r="AY101" s="17" t="s">
        <v>128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85</v>
      </c>
      <c r="BK101" s="216">
        <f>ROUND(I101*H101,2)</f>
        <v>0</v>
      </c>
      <c r="BL101" s="17" t="s">
        <v>138</v>
      </c>
      <c r="BM101" s="215" t="s">
        <v>188</v>
      </c>
    </row>
    <row r="102" s="2" customFormat="1" ht="16.5" customHeight="1">
      <c r="A102" s="38"/>
      <c r="B102" s="39"/>
      <c r="C102" s="204" t="s">
        <v>135</v>
      </c>
      <c r="D102" s="204" t="s">
        <v>131</v>
      </c>
      <c r="E102" s="205" t="s">
        <v>193</v>
      </c>
      <c r="F102" s="206" t="s">
        <v>194</v>
      </c>
      <c r="G102" s="207" t="s">
        <v>134</v>
      </c>
      <c r="H102" s="208">
        <v>1</v>
      </c>
      <c r="I102" s="209"/>
      <c r="J102" s="210">
        <f>ROUND(I102*H102,2)</f>
        <v>0</v>
      </c>
      <c r="K102" s="206" t="s">
        <v>19</v>
      </c>
      <c r="L102" s="44"/>
      <c r="M102" s="211" t="s">
        <v>19</v>
      </c>
      <c r="N102" s="212" t="s">
        <v>48</v>
      </c>
      <c r="O102" s="84"/>
      <c r="P102" s="213">
        <f>O102*H102</f>
        <v>0</v>
      </c>
      <c r="Q102" s="213">
        <v>0</v>
      </c>
      <c r="R102" s="213">
        <f>Q102*H102</f>
        <v>0</v>
      </c>
      <c r="S102" s="213">
        <v>0</v>
      </c>
      <c r="T102" s="214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5" t="s">
        <v>138</v>
      </c>
      <c r="AT102" s="215" t="s">
        <v>131</v>
      </c>
      <c r="AU102" s="215" t="s">
        <v>87</v>
      </c>
      <c r="AY102" s="17" t="s">
        <v>128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85</v>
      </c>
      <c r="BK102" s="216">
        <f>ROUND(I102*H102,2)</f>
        <v>0</v>
      </c>
      <c r="BL102" s="17" t="s">
        <v>138</v>
      </c>
      <c r="BM102" s="215" t="s">
        <v>191</v>
      </c>
    </row>
    <row r="103" s="2" customFormat="1" ht="16.5" customHeight="1">
      <c r="A103" s="38"/>
      <c r="B103" s="39"/>
      <c r="C103" s="204" t="s">
        <v>192</v>
      </c>
      <c r="D103" s="204" t="s">
        <v>131</v>
      </c>
      <c r="E103" s="205" t="s">
        <v>210</v>
      </c>
      <c r="F103" s="206" t="s">
        <v>211</v>
      </c>
      <c r="G103" s="207" t="s">
        <v>134</v>
      </c>
      <c r="H103" s="208">
        <v>1</v>
      </c>
      <c r="I103" s="209"/>
      <c r="J103" s="210">
        <f>ROUND(I103*H103,2)</f>
        <v>0</v>
      </c>
      <c r="K103" s="206" t="s">
        <v>19</v>
      </c>
      <c r="L103" s="44"/>
      <c r="M103" s="211" t="s">
        <v>19</v>
      </c>
      <c r="N103" s="212" t="s">
        <v>48</v>
      </c>
      <c r="O103" s="84"/>
      <c r="P103" s="213">
        <f>O103*H103</f>
        <v>0</v>
      </c>
      <c r="Q103" s="213">
        <v>0</v>
      </c>
      <c r="R103" s="213">
        <f>Q103*H103</f>
        <v>0</v>
      </c>
      <c r="S103" s="213">
        <v>0</v>
      </c>
      <c r="T103" s="214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138</v>
      </c>
      <c r="AT103" s="215" t="s">
        <v>131</v>
      </c>
      <c r="AU103" s="215" t="s">
        <v>87</v>
      </c>
      <c r="AY103" s="17" t="s">
        <v>128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85</v>
      </c>
      <c r="BK103" s="216">
        <f>ROUND(I103*H103,2)</f>
        <v>0</v>
      </c>
      <c r="BL103" s="17" t="s">
        <v>138</v>
      </c>
      <c r="BM103" s="215" t="s">
        <v>195</v>
      </c>
    </row>
    <row r="104" s="2" customFormat="1" ht="16.5" customHeight="1">
      <c r="A104" s="38"/>
      <c r="B104" s="39"/>
      <c r="C104" s="204" t="s">
        <v>168</v>
      </c>
      <c r="D104" s="204" t="s">
        <v>131</v>
      </c>
      <c r="E104" s="205" t="s">
        <v>212</v>
      </c>
      <c r="F104" s="206" t="s">
        <v>213</v>
      </c>
      <c r="G104" s="207" t="s">
        <v>134</v>
      </c>
      <c r="H104" s="208">
        <v>1</v>
      </c>
      <c r="I104" s="209"/>
      <c r="J104" s="210">
        <f>ROUND(I104*H104,2)</f>
        <v>0</v>
      </c>
      <c r="K104" s="206" t="s">
        <v>19</v>
      </c>
      <c r="L104" s="44"/>
      <c r="M104" s="211" t="s">
        <v>19</v>
      </c>
      <c r="N104" s="212" t="s">
        <v>48</v>
      </c>
      <c r="O104" s="84"/>
      <c r="P104" s="213">
        <f>O104*H104</f>
        <v>0</v>
      </c>
      <c r="Q104" s="213">
        <v>0</v>
      </c>
      <c r="R104" s="213">
        <f>Q104*H104</f>
        <v>0</v>
      </c>
      <c r="S104" s="213">
        <v>0</v>
      </c>
      <c r="T104" s="214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5" t="s">
        <v>138</v>
      </c>
      <c r="AT104" s="215" t="s">
        <v>131</v>
      </c>
      <c r="AU104" s="215" t="s">
        <v>87</v>
      </c>
      <c r="AY104" s="17" t="s">
        <v>128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7" t="s">
        <v>85</v>
      </c>
      <c r="BK104" s="216">
        <f>ROUND(I104*H104,2)</f>
        <v>0</v>
      </c>
      <c r="BL104" s="17" t="s">
        <v>138</v>
      </c>
      <c r="BM104" s="215" t="s">
        <v>198</v>
      </c>
    </row>
    <row r="105" s="2" customFormat="1" ht="16.5" customHeight="1">
      <c r="A105" s="38"/>
      <c r="B105" s="39"/>
      <c r="C105" s="204" t="s">
        <v>199</v>
      </c>
      <c r="D105" s="204" t="s">
        <v>131</v>
      </c>
      <c r="E105" s="205" t="s">
        <v>214</v>
      </c>
      <c r="F105" s="206" t="s">
        <v>215</v>
      </c>
      <c r="G105" s="207" t="s">
        <v>134</v>
      </c>
      <c r="H105" s="208">
        <v>1</v>
      </c>
      <c r="I105" s="209"/>
      <c r="J105" s="210">
        <f>ROUND(I105*H105,2)</f>
        <v>0</v>
      </c>
      <c r="K105" s="206" t="s">
        <v>19</v>
      </c>
      <c r="L105" s="44"/>
      <c r="M105" s="211" t="s">
        <v>19</v>
      </c>
      <c r="N105" s="212" t="s">
        <v>48</v>
      </c>
      <c r="O105" s="84"/>
      <c r="P105" s="213">
        <f>O105*H105</f>
        <v>0</v>
      </c>
      <c r="Q105" s="213">
        <v>0</v>
      </c>
      <c r="R105" s="213">
        <f>Q105*H105</f>
        <v>0</v>
      </c>
      <c r="S105" s="213">
        <v>0</v>
      </c>
      <c r="T105" s="214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5" t="s">
        <v>138</v>
      </c>
      <c r="AT105" s="215" t="s">
        <v>131</v>
      </c>
      <c r="AU105" s="215" t="s">
        <v>87</v>
      </c>
      <c r="AY105" s="17" t="s">
        <v>128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7" t="s">
        <v>85</v>
      </c>
      <c r="BK105" s="216">
        <f>ROUND(I105*H105,2)</f>
        <v>0</v>
      </c>
      <c r="BL105" s="17" t="s">
        <v>138</v>
      </c>
      <c r="BM105" s="215" t="s">
        <v>202</v>
      </c>
    </row>
    <row r="106" s="2" customFormat="1" ht="24.15" customHeight="1">
      <c r="A106" s="38"/>
      <c r="B106" s="39"/>
      <c r="C106" s="204" t="s">
        <v>171</v>
      </c>
      <c r="D106" s="204" t="s">
        <v>131</v>
      </c>
      <c r="E106" s="205" t="s">
        <v>200</v>
      </c>
      <c r="F106" s="206" t="s">
        <v>201</v>
      </c>
      <c r="G106" s="207" t="s">
        <v>142</v>
      </c>
      <c r="H106" s="217"/>
      <c r="I106" s="209"/>
      <c r="J106" s="210">
        <f>ROUND(I106*H106,2)</f>
        <v>0</v>
      </c>
      <c r="K106" s="206" t="s">
        <v>19</v>
      </c>
      <c r="L106" s="44"/>
      <c r="M106" s="211" t="s">
        <v>19</v>
      </c>
      <c r="N106" s="212" t="s">
        <v>48</v>
      </c>
      <c r="O106" s="84"/>
      <c r="P106" s="213">
        <f>O106*H106</f>
        <v>0</v>
      </c>
      <c r="Q106" s="213">
        <v>0</v>
      </c>
      <c r="R106" s="213">
        <f>Q106*H106</f>
        <v>0</v>
      </c>
      <c r="S106" s="213">
        <v>0</v>
      </c>
      <c r="T106" s="214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5" t="s">
        <v>138</v>
      </c>
      <c r="AT106" s="215" t="s">
        <v>131</v>
      </c>
      <c r="AU106" s="215" t="s">
        <v>87</v>
      </c>
      <c r="AY106" s="17" t="s">
        <v>128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7" t="s">
        <v>85</v>
      </c>
      <c r="BK106" s="216">
        <f>ROUND(I106*H106,2)</f>
        <v>0</v>
      </c>
      <c r="BL106" s="17" t="s">
        <v>138</v>
      </c>
      <c r="BM106" s="215" t="s">
        <v>205</v>
      </c>
    </row>
    <row r="107" s="2" customFormat="1" ht="24.15" customHeight="1">
      <c r="A107" s="38"/>
      <c r="B107" s="39"/>
      <c r="C107" s="204" t="s">
        <v>7</v>
      </c>
      <c r="D107" s="204" t="s">
        <v>131</v>
      </c>
      <c r="E107" s="205" t="s">
        <v>203</v>
      </c>
      <c r="F107" s="206" t="s">
        <v>204</v>
      </c>
      <c r="G107" s="207" t="s">
        <v>142</v>
      </c>
      <c r="H107" s="217"/>
      <c r="I107" s="209"/>
      <c r="J107" s="210">
        <f>ROUND(I107*H107,2)</f>
        <v>0</v>
      </c>
      <c r="K107" s="206" t="s">
        <v>19</v>
      </c>
      <c r="L107" s="44"/>
      <c r="M107" s="223" t="s">
        <v>19</v>
      </c>
      <c r="N107" s="224" t="s">
        <v>48</v>
      </c>
      <c r="O107" s="225"/>
      <c r="P107" s="226">
        <f>O107*H107</f>
        <v>0</v>
      </c>
      <c r="Q107" s="226">
        <v>0</v>
      </c>
      <c r="R107" s="226">
        <f>Q107*H107</f>
        <v>0</v>
      </c>
      <c r="S107" s="226">
        <v>0</v>
      </c>
      <c r="T107" s="227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138</v>
      </c>
      <c r="AT107" s="215" t="s">
        <v>131</v>
      </c>
      <c r="AU107" s="215" t="s">
        <v>87</v>
      </c>
      <c r="AY107" s="17" t="s">
        <v>128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85</v>
      </c>
      <c r="BK107" s="216">
        <f>ROUND(I107*H107,2)</f>
        <v>0</v>
      </c>
      <c r="BL107" s="17" t="s">
        <v>138</v>
      </c>
      <c r="BM107" s="215" t="s">
        <v>216</v>
      </c>
    </row>
    <row r="108" s="2" customFormat="1" ht="6.96" customHeight="1">
      <c r="A108" s="38"/>
      <c r="B108" s="59"/>
      <c r="C108" s="60"/>
      <c r="D108" s="60"/>
      <c r="E108" s="60"/>
      <c r="F108" s="60"/>
      <c r="G108" s="60"/>
      <c r="H108" s="60"/>
      <c r="I108" s="60"/>
      <c r="J108" s="60"/>
      <c r="K108" s="60"/>
      <c r="L108" s="44"/>
      <c r="M108" s="38"/>
      <c r="O108" s="38"/>
      <c r="P108" s="38"/>
      <c r="Q108" s="38"/>
      <c r="R108" s="38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</sheetData>
  <sheetProtection sheet="1" autoFilter="0" formatColumns="0" formatRows="0" objects="1" scenarios="1" spinCount="100000" saltValue="Bc+t7Ne+yF03o7LEsT1c56waU+blQ3O3Dt1BPpOYf95dVsa1qZfiWBCmEwdbFU65XNE6ArUQDd2jYeOTrFogKQ==" hashValue="lPS0TD7Q49ZlMqJT5nbNAQ21CeQRe6qx97iGo/SMbATv79lg4+xjo3V4aNKjRVgAZLvzUUju9KFAui1hhyZsWw==" algorithmName="SHA-512" password="CC35"/>
  <autoFilter ref="C81:K107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8" r:id="rId1" display="https://podminky.urs.cz/item/CS_URS_2023_01/998766204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99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87</v>
      </c>
    </row>
    <row r="4" s="1" customFormat="1" ht="24.96" customHeight="1">
      <c r="B4" s="20"/>
      <c r="D4" s="130" t="s">
        <v>103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Zvýšení kapacity koleje Blanice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104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218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28. 4. 2023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30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26</v>
      </c>
      <c r="J20" s="136" t="s">
        <v>34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35</v>
      </c>
      <c r="F21" s="38"/>
      <c r="G21" s="38"/>
      <c r="H21" s="38"/>
      <c r="I21" s="132" t="s">
        <v>29</v>
      </c>
      <c r="J21" s="136" t="s">
        <v>36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38</v>
      </c>
      <c r="E23" s="38"/>
      <c r="F23" s="38"/>
      <c r="G23" s="38"/>
      <c r="H23" s="38"/>
      <c r="I23" s="132" t="s">
        <v>26</v>
      </c>
      <c r="J23" s="136" t="s">
        <v>39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40</v>
      </c>
      <c r="F24" s="38"/>
      <c r="G24" s="38"/>
      <c r="H24" s="38"/>
      <c r="I24" s="132" t="s">
        <v>29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41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43</v>
      </c>
      <c r="E30" s="38"/>
      <c r="F30" s="38"/>
      <c r="G30" s="38"/>
      <c r="H30" s="38"/>
      <c r="I30" s="38"/>
      <c r="J30" s="144">
        <f>ROUND(J82,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45</v>
      </c>
      <c r="G32" s="38"/>
      <c r="H32" s="38"/>
      <c r="I32" s="145" t="s">
        <v>44</v>
      </c>
      <c r="J32" s="145" t="s">
        <v>46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47</v>
      </c>
      <c r="E33" s="132" t="s">
        <v>48</v>
      </c>
      <c r="F33" s="147">
        <f>ROUND((SUM(BE82:BE138)),  2)</f>
        <v>0</v>
      </c>
      <c r="G33" s="38"/>
      <c r="H33" s="38"/>
      <c r="I33" s="148">
        <v>0.20999999999999999</v>
      </c>
      <c r="J33" s="147">
        <f>ROUND(((SUM(BE82:BE138))*I33),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49</v>
      </c>
      <c r="F34" s="147">
        <f>ROUND((SUM(BF82:BF138)),  2)</f>
        <v>0</v>
      </c>
      <c r="G34" s="38"/>
      <c r="H34" s="38"/>
      <c r="I34" s="148">
        <v>0.14999999999999999</v>
      </c>
      <c r="J34" s="147">
        <f>ROUND(((SUM(BF82:BF138))*I34),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50</v>
      </c>
      <c r="F35" s="147">
        <f>ROUND((SUM(BG82:BG138)),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51</v>
      </c>
      <c r="F36" s="147">
        <f>ROUND((SUM(BH82:BH138)),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52</v>
      </c>
      <c r="F37" s="147">
        <f>ROUND((SUM(BI82:BI138)),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53</v>
      </c>
      <c r="E39" s="151"/>
      <c r="F39" s="151"/>
      <c r="G39" s="152" t="s">
        <v>54</v>
      </c>
      <c r="H39" s="153" t="s">
        <v>55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106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Zvýšení kapacity koleje Blanice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104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05 - Typ K (4 jednotky)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Chemická 953, 148 00, Praha 4</v>
      </c>
      <c r="G52" s="40"/>
      <c r="H52" s="40"/>
      <c r="I52" s="32" t="s">
        <v>23</v>
      </c>
      <c r="J52" s="72" t="str">
        <f>IF(J12="","",J12)</f>
        <v>28. 4. 2023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Vysoká škola ekonomická v Praze</v>
      </c>
      <c r="G54" s="40"/>
      <c r="H54" s="40"/>
      <c r="I54" s="32" t="s">
        <v>33</v>
      </c>
      <c r="J54" s="36" t="str">
        <f>E21</f>
        <v>Drobný Architects,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38</v>
      </c>
      <c r="J55" s="36" t="str">
        <f>E24</f>
        <v>Ing. Jaroslav Stolička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107</v>
      </c>
      <c r="D57" s="162"/>
      <c r="E57" s="162"/>
      <c r="F57" s="162"/>
      <c r="G57" s="162"/>
      <c r="H57" s="162"/>
      <c r="I57" s="162"/>
      <c r="J57" s="163" t="s">
        <v>108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75</v>
      </c>
      <c r="D59" s="40"/>
      <c r="E59" s="40"/>
      <c r="F59" s="40"/>
      <c r="G59" s="40"/>
      <c r="H59" s="40"/>
      <c r="I59" s="40"/>
      <c r="J59" s="102">
        <f>J82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109</v>
      </c>
    </row>
    <row r="60" s="9" customFormat="1" ht="24.96" customHeight="1">
      <c r="A60" s="9"/>
      <c r="B60" s="165"/>
      <c r="C60" s="166"/>
      <c r="D60" s="167" t="s">
        <v>110</v>
      </c>
      <c r="E60" s="168"/>
      <c r="F60" s="168"/>
      <c r="G60" s="168"/>
      <c r="H60" s="168"/>
      <c r="I60" s="168"/>
      <c r="J60" s="169">
        <f>J83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111</v>
      </c>
      <c r="E61" s="174"/>
      <c r="F61" s="174"/>
      <c r="G61" s="174"/>
      <c r="H61" s="174"/>
      <c r="I61" s="174"/>
      <c r="J61" s="175">
        <f>J84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112</v>
      </c>
      <c r="E62" s="174"/>
      <c r="F62" s="174"/>
      <c r="G62" s="174"/>
      <c r="H62" s="174"/>
      <c r="I62" s="174"/>
      <c r="J62" s="175">
        <f>J94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8"/>
      <c r="B63" s="39"/>
      <c r="C63" s="40"/>
      <c r="D63" s="40"/>
      <c r="E63" s="40"/>
      <c r="F63" s="40"/>
      <c r="G63" s="40"/>
      <c r="H63" s="40"/>
      <c r="I63" s="40"/>
      <c r="J63" s="40"/>
      <c r="K63" s="40"/>
      <c r="L63" s="13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s="2" customFormat="1" ht="6.96" customHeight="1">
      <c r="A64" s="38"/>
      <c r="B64" s="59"/>
      <c r="C64" s="60"/>
      <c r="D64" s="60"/>
      <c r="E64" s="60"/>
      <c r="F64" s="60"/>
      <c r="G64" s="60"/>
      <c r="H64" s="60"/>
      <c r="I64" s="60"/>
      <c r="J64" s="60"/>
      <c r="K64" s="60"/>
      <c r="L64" s="13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8" s="2" customFormat="1" ht="6.96" customHeight="1">
      <c r="A68" s="38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24.96" customHeight="1">
      <c r="A69" s="38"/>
      <c r="B69" s="39"/>
      <c r="C69" s="23" t="s">
        <v>113</v>
      </c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6.96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16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6.5" customHeight="1">
      <c r="A72" s="38"/>
      <c r="B72" s="39"/>
      <c r="C72" s="40"/>
      <c r="D72" s="40"/>
      <c r="E72" s="160" t="str">
        <f>E7</f>
        <v>Zvýšení kapacity koleje Blanice</v>
      </c>
      <c r="F72" s="32"/>
      <c r="G72" s="32"/>
      <c r="H72" s="32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104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69" t="str">
        <f>E9</f>
        <v>05 - Typ K (4 jednotky)</v>
      </c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21</v>
      </c>
      <c r="D76" s="40"/>
      <c r="E76" s="40"/>
      <c r="F76" s="27" t="str">
        <f>F12</f>
        <v>Chemická 953, 148 00, Praha 4</v>
      </c>
      <c r="G76" s="40"/>
      <c r="H76" s="40"/>
      <c r="I76" s="32" t="s">
        <v>23</v>
      </c>
      <c r="J76" s="72" t="str">
        <f>IF(J12="","",J12)</f>
        <v>28. 4. 2023</v>
      </c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25.65" customHeight="1">
      <c r="A78" s="38"/>
      <c r="B78" s="39"/>
      <c r="C78" s="32" t="s">
        <v>25</v>
      </c>
      <c r="D78" s="40"/>
      <c r="E78" s="40"/>
      <c r="F78" s="27" t="str">
        <f>E15</f>
        <v>Vysoká škola ekonomická v Praze</v>
      </c>
      <c r="G78" s="40"/>
      <c r="H78" s="40"/>
      <c r="I78" s="32" t="s">
        <v>33</v>
      </c>
      <c r="J78" s="36" t="str">
        <f>E21</f>
        <v>Drobný Architects, s.r.o.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31</v>
      </c>
      <c r="D79" s="40"/>
      <c r="E79" s="40"/>
      <c r="F79" s="27" t="str">
        <f>IF(E18="","",E18)</f>
        <v>Vyplň údaj</v>
      </c>
      <c r="G79" s="40"/>
      <c r="H79" s="40"/>
      <c r="I79" s="32" t="s">
        <v>38</v>
      </c>
      <c r="J79" s="36" t="str">
        <f>E24</f>
        <v>Ing. Jaroslav Stolička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0.32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11" customFormat="1" ht="29.28" customHeight="1">
      <c r="A81" s="177"/>
      <c r="B81" s="178"/>
      <c r="C81" s="179" t="s">
        <v>114</v>
      </c>
      <c r="D81" s="180" t="s">
        <v>62</v>
      </c>
      <c r="E81" s="180" t="s">
        <v>58</v>
      </c>
      <c r="F81" s="180" t="s">
        <v>59</v>
      </c>
      <c r="G81" s="180" t="s">
        <v>115</v>
      </c>
      <c r="H81" s="180" t="s">
        <v>116</v>
      </c>
      <c r="I81" s="180" t="s">
        <v>117</v>
      </c>
      <c r="J81" s="180" t="s">
        <v>108</v>
      </c>
      <c r="K81" s="181" t="s">
        <v>118</v>
      </c>
      <c r="L81" s="182"/>
      <c r="M81" s="92" t="s">
        <v>19</v>
      </c>
      <c r="N81" s="93" t="s">
        <v>47</v>
      </c>
      <c r="O81" s="93" t="s">
        <v>119</v>
      </c>
      <c r="P81" s="93" t="s">
        <v>120</v>
      </c>
      <c r="Q81" s="93" t="s">
        <v>121</v>
      </c>
      <c r="R81" s="93" t="s">
        <v>122</v>
      </c>
      <c r="S81" s="93" t="s">
        <v>123</v>
      </c>
      <c r="T81" s="94" t="s">
        <v>124</v>
      </c>
      <c r="U81" s="177"/>
      <c r="V81" s="177"/>
      <c r="W81" s="177"/>
      <c r="X81" s="177"/>
      <c r="Y81" s="177"/>
      <c r="Z81" s="177"/>
      <c r="AA81" s="177"/>
      <c r="AB81" s="177"/>
      <c r="AC81" s="177"/>
      <c r="AD81" s="177"/>
      <c r="AE81" s="177"/>
    </row>
    <row r="82" s="2" customFormat="1" ht="22.8" customHeight="1">
      <c r="A82" s="38"/>
      <c r="B82" s="39"/>
      <c r="C82" s="99" t="s">
        <v>125</v>
      </c>
      <c r="D82" s="40"/>
      <c r="E82" s="40"/>
      <c r="F82" s="40"/>
      <c r="G82" s="40"/>
      <c r="H82" s="40"/>
      <c r="I82" s="40"/>
      <c r="J82" s="183">
        <f>BK82</f>
        <v>0</v>
      </c>
      <c r="K82" s="40"/>
      <c r="L82" s="44"/>
      <c r="M82" s="95"/>
      <c r="N82" s="184"/>
      <c r="O82" s="96"/>
      <c r="P82" s="185">
        <f>P83</f>
        <v>0</v>
      </c>
      <c r="Q82" s="96"/>
      <c r="R82" s="185">
        <f>R83</f>
        <v>0</v>
      </c>
      <c r="S82" s="96"/>
      <c r="T82" s="186">
        <f>T83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T82" s="17" t="s">
        <v>76</v>
      </c>
      <c r="AU82" s="17" t="s">
        <v>109</v>
      </c>
      <c r="BK82" s="187">
        <f>BK83</f>
        <v>0</v>
      </c>
    </row>
    <row r="83" s="12" customFormat="1" ht="25.92" customHeight="1">
      <c r="A83" s="12"/>
      <c r="B83" s="188"/>
      <c r="C83" s="189"/>
      <c r="D83" s="190" t="s">
        <v>76</v>
      </c>
      <c r="E83" s="191" t="s">
        <v>126</v>
      </c>
      <c r="F83" s="191" t="s">
        <v>127</v>
      </c>
      <c r="G83" s="189"/>
      <c r="H83" s="189"/>
      <c r="I83" s="192"/>
      <c r="J83" s="193">
        <f>BK83</f>
        <v>0</v>
      </c>
      <c r="K83" s="189"/>
      <c r="L83" s="194"/>
      <c r="M83" s="195"/>
      <c r="N83" s="196"/>
      <c r="O83" s="196"/>
      <c r="P83" s="197">
        <f>P84+P94</f>
        <v>0</v>
      </c>
      <c r="Q83" s="196"/>
      <c r="R83" s="197">
        <f>R84+R94</f>
        <v>0</v>
      </c>
      <c r="S83" s="196"/>
      <c r="T83" s="198">
        <f>T84+T94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9" t="s">
        <v>87</v>
      </c>
      <c r="AT83" s="200" t="s">
        <v>76</v>
      </c>
      <c r="AU83" s="200" t="s">
        <v>77</v>
      </c>
      <c r="AY83" s="199" t="s">
        <v>128</v>
      </c>
      <c r="BK83" s="201">
        <f>BK84+BK94</f>
        <v>0</v>
      </c>
    </row>
    <row r="84" s="12" customFormat="1" ht="22.8" customHeight="1">
      <c r="A84" s="12"/>
      <c r="B84" s="188"/>
      <c r="C84" s="189"/>
      <c r="D84" s="190" t="s">
        <v>76</v>
      </c>
      <c r="E84" s="202" t="s">
        <v>129</v>
      </c>
      <c r="F84" s="202" t="s">
        <v>130</v>
      </c>
      <c r="G84" s="189"/>
      <c r="H84" s="189"/>
      <c r="I84" s="192"/>
      <c r="J84" s="203">
        <f>BK84</f>
        <v>0</v>
      </c>
      <c r="K84" s="189"/>
      <c r="L84" s="194"/>
      <c r="M84" s="195"/>
      <c r="N84" s="196"/>
      <c r="O84" s="196"/>
      <c r="P84" s="197">
        <f>SUM(P85:P93)</f>
        <v>0</v>
      </c>
      <c r="Q84" s="196"/>
      <c r="R84" s="197">
        <f>SUM(R85:R93)</f>
        <v>0</v>
      </c>
      <c r="S84" s="196"/>
      <c r="T84" s="198">
        <f>SUM(T85:T93)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9" t="s">
        <v>87</v>
      </c>
      <c r="AT84" s="200" t="s">
        <v>76</v>
      </c>
      <c r="AU84" s="200" t="s">
        <v>85</v>
      </c>
      <c r="AY84" s="199" t="s">
        <v>128</v>
      </c>
      <c r="BK84" s="201">
        <f>SUM(BK85:BK93)</f>
        <v>0</v>
      </c>
    </row>
    <row r="85" s="2" customFormat="1" ht="24.15" customHeight="1">
      <c r="A85" s="38"/>
      <c r="B85" s="39"/>
      <c r="C85" s="204" t="s">
        <v>85</v>
      </c>
      <c r="D85" s="204" t="s">
        <v>131</v>
      </c>
      <c r="E85" s="205" t="s">
        <v>219</v>
      </c>
      <c r="F85" s="206" t="s">
        <v>220</v>
      </c>
      <c r="G85" s="207" t="s">
        <v>134</v>
      </c>
      <c r="H85" s="208">
        <v>4</v>
      </c>
      <c r="I85" s="209"/>
      <c r="J85" s="210">
        <f>ROUND(I85*H85,2)</f>
        <v>0</v>
      </c>
      <c r="K85" s="206" t="s">
        <v>19</v>
      </c>
      <c r="L85" s="44"/>
      <c r="M85" s="211" t="s">
        <v>19</v>
      </c>
      <c r="N85" s="212" t="s">
        <v>48</v>
      </c>
      <c r="O85" s="84"/>
      <c r="P85" s="213">
        <f>O85*H85</f>
        <v>0</v>
      </c>
      <c r="Q85" s="213">
        <v>0</v>
      </c>
      <c r="R85" s="213">
        <f>Q85*H85</f>
        <v>0</v>
      </c>
      <c r="S85" s="213">
        <v>0</v>
      </c>
      <c r="T85" s="214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215" t="s">
        <v>135</v>
      </c>
      <c r="AT85" s="215" t="s">
        <v>131</v>
      </c>
      <c r="AU85" s="215" t="s">
        <v>87</v>
      </c>
      <c r="AY85" s="17" t="s">
        <v>128</v>
      </c>
      <c r="BE85" s="216">
        <f>IF(N85="základní",J85,0)</f>
        <v>0</v>
      </c>
      <c r="BF85" s="216">
        <f>IF(N85="snížená",J85,0)</f>
        <v>0</v>
      </c>
      <c r="BG85" s="216">
        <f>IF(N85="zákl. přenesená",J85,0)</f>
        <v>0</v>
      </c>
      <c r="BH85" s="216">
        <f>IF(N85="sníž. přenesená",J85,0)</f>
        <v>0</v>
      </c>
      <c r="BI85" s="216">
        <f>IF(N85="nulová",J85,0)</f>
        <v>0</v>
      </c>
      <c r="BJ85" s="17" t="s">
        <v>85</v>
      </c>
      <c r="BK85" s="216">
        <f>ROUND(I85*H85,2)</f>
        <v>0</v>
      </c>
      <c r="BL85" s="17" t="s">
        <v>135</v>
      </c>
      <c r="BM85" s="215" t="s">
        <v>87</v>
      </c>
    </row>
    <row r="86" s="13" customFormat="1">
      <c r="A86" s="13"/>
      <c r="B86" s="228"/>
      <c r="C86" s="229"/>
      <c r="D86" s="230" t="s">
        <v>221</v>
      </c>
      <c r="E86" s="231" t="s">
        <v>19</v>
      </c>
      <c r="F86" s="232" t="s">
        <v>222</v>
      </c>
      <c r="G86" s="229"/>
      <c r="H86" s="233">
        <v>4</v>
      </c>
      <c r="I86" s="234"/>
      <c r="J86" s="229"/>
      <c r="K86" s="229"/>
      <c r="L86" s="235"/>
      <c r="M86" s="236"/>
      <c r="N86" s="237"/>
      <c r="O86" s="237"/>
      <c r="P86" s="237"/>
      <c r="Q86" s="237"/>
      <c r="R86" s="237"/>
      <c r="S86" s="237"/>
      <c r="T86" s="238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39" t="s">
        <v>221</v>
      </c>
      <c r="AU86" s="239" t="s">
        <v>87</v>
      </c>
      <c r="AV86" s="13" t="s">
        <v>87</v>
      </c>
      <c r="AW86" s="13" t="s">
        <v>37</v>
      </c>
      <c r="AX86" s="13" t="s">
        <v>77</v>
      </c>
      <c r="AY86" s="239" t="s">
        <v>128</v>
      </c>
    </row>
    <row r="87" s="14" customFormat="1">
      <c r="A87" s="14"/>
      <c r="B87" s="240"/>
      <c r="C87" s="241"/>
      <c r="D87" s="230" t="s">
        <v>221</v>
      </c>
      <c r="E87" s="242" t="s">
        <v>19</v>
      </c>
      <c r="F87" s="243" t="s">
        <v>223</v>
      </c>
      <c r="G87" s="241"/>
      <c r="H87" s="244">
        <v>4</v>
      </c>
      <c r="I87" s="245"/>
      <c r="J87" s="241"/>
      <c r="K87" s="241"/>
      <c r="L87" s="246"/>
      <c r="M87" s="247"/>
      <c r="N87" s="248"/>
      <c r="O87" s="248"/>
      <c r="P87" s="248"/>
      <c r="Q87" s="248"/>
      <c r="R87" s="248"/>
      <c r="S87" s="248"/>
      <c r="T87" s="249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T87" s="250" t="s">
        <v>221</v>
      </c>
      <c r="AU87" s="250" t="s">
        <v>87</v>
      </c>
      <c r="AV87" s="14" t="s">
        <v>138</v>
      </c>
      <c r="AW87" s="14" t="s">
        <v>37</v>
      </c>
      <c r="AX87" s="14" t="s">
        <v>85</v>
      </c>
      <c r="AY87" s="250" t="s">
        <v>128</v>
      </c>
    </row>
    <row r="88" s="2" customFormat="1" ht="16.5" customHeight="1">
      <c r="A88" s="38"/>
      <c r="B88" s="39"/>
      <c r="C88" s="204" t="s">
        <v>87</v>
      </c>
      <c r="D88" s="204" t="s">
        <v>131</v>
      </c>
      <c r="E88" s="205" t="s">
        <v>224</v>
      </c>
      <c r="F88" s="206" t="s">
        <v>225</v>
      </c>
      <c r="G88" s="207" t="s">
        <v>134</v>
      </c>
      <c r="H88" s="208">
        <v>4</v>
      </c>
      <c r="I88" s="209"/>
      <c r="J88" s="210">
        <f>ROUND(I88*H88,2)</f>
        <v>0</v>
      </c>
      <c r="K88" s="206" t="s">
        <v>19</v>
      </c>
      <c r="L88" s="44"/>
      <c r="M88" s="211" t="s">
        <v>19</v>
      </c>
      <c r="N88" s="212" t="s">
        <v>48</v>
      </c>
      <c r="O88" s="84"/>
      <c r="P88" s="213">
        <f>O88*H88</f>
        <v>0</v>
      </c>
      <c r="Q88" s="213">
        <v>0</v>
      </c>
      <c r="R88" s="213">
        <f>Q88*H88</f>
        <v>0</v>
      </c>
      <c r="S88" s="213">
        <v>0</v>
      </c>
      <c r="T88" s="214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15" t="s">
        <v>135</v>
      </c>
      <c r="AT88" s="215" t="s">
        <v>131</v>
      </c>
      <c r="AU88" s="215" t="s">
        <v>87</v>
      </c>
      <c r="AY88" s="17" t="s">
        <v>128</v>
      </c>
      <c r="BE88" s="216">
        <f>IF(N88="základní",J88,0)</f>
        <v>0</v>
      </c>
      <c r="BF88" s="216">
        <f>IF(N88="snížená",J88,0)</f>
        <v>0</v>
      </c>
      <c r="BG88" s="216">
        <f>IF(N88="zákl. přenesená",J88,0)</f>
        <v>0</v>
      </c>
      <c r="BH88" s="216">
        <f>IF(N88="sníž. přenesená",J88,0)</f>
        <v>0</v>
      </c>
      <c r="BI88" s="216">
        <f>IF(N88="nulová",J88,0)</f>
        <v>0</v>
      </c>
      <c r="BJ88" s="17" t="s">
        <v>85</v>
      </c>
      <c r="BK88" s="216">
        <f>ROUND(I88*H88,2)</f>
        <v>0</v>
      </c>
      <c r="BL88" s="17" t="s">
        <v>135</v>
      </c>
      <c r="BM88" s="215" t="s">
        <v>138</v>
      </c>
    </row>
    <row r="89" s="13" customFormat="1">
      <c r="A89" s="13"/>
      <c r="B89" s="228"/>
      <c r="C89" s="229"/>
      <c r="D89" s="230" t="s">
        <v>221</v>
      </c>
      <c r="E89" s="231" t="s">
        <v>19</v>
      </c>
      <c r="F89" s="232" t="s">
        <v>222</v>
      </c>
      <c r="G89" s="229"/>
      <c r="H89" s="233">
        <v>4</v>
      </c>
      <c r="I89" s="234"/>
      <c r="J89" s="229"/>
      <c r="K89" s="229"/>
      <c r="L89" s="235"/>
      <c r="M89" s="236"/>
      <c r="N89" s="237"/>
      <c r="O89" s="237"/>
      <c r="P89" s="237"/>
      <c r="Q89" s="237"/>
      <c r="R89" s="237"/>
      <c r="S89" s="237"/>
      <c r="T89" s="238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9" t="s">
        <v>221</v>
      </c>
      <c r="AU89" s="239" t="s">
        <v>87</v>
      </c>
      <c r="AV89" s="13" t="s">
        <v>87</v>
      </c>
      <c r="AW89" s="13" t="s">
        <v>37</v>
      </c>
      <c r="AX89" s="13" t="s">
        <v>77</v>
      </c>
      <c r="AY89" s="239" t="s">
        <v>128</v>
      </c>
    </row>
    <row r="90" s="14" customFormat="1">
      <c r="A90" s="14"/>
      <c r="B90" s="240"/>
      <c r="C90" s="241"/>
      <c r="D90" s="230" t="s">
        <v>221</v>
      </c>
      <c r="E90" s="242" t="s">
        <v>19</v>
      </c>
      <c r="F90" s="243" t="s">
        <v>223</v>
      </c>
      <c r="G90" s="241"/>
      <c r="H90" s="244">
        <v>4</v>
      </c>
      <c r="I90" s="245"/>
      <c r="J90" s="241"/>
      <c r="K90" s="241"/>
      <c r="L90" s="246"/>
      <c r="M90" s="247"/>
      <c r="N90" s="248"/>
      <c r="O90" s="248"/>
      <c r="P90" s="248"/>
      <c r="Q90" s="248"/>
      <c r="R90" s="248"/>
      <c r="S90" s="248"/>
      <c r="T90" s="249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50" t="s">
        <v>221</v>
      </c>
      <c r="AU90" s="250" t="s">
        <v>87</v>
      </c>
      <c r="AV90" s="14" t="s">
        <v>138</v>
      </c>
      <c r="AW90" s="14" t="s">
        <v>37</v>
      </c>
      <c r="AX90" s="14" t="s">
        <v>85</v>
      </c>
      <c r="AY90" s="250" t="s">
        <v>128</v>
      </c>
    </row>
    <row r="91" s="2" customFormat="1" ht="24.15" customHeight="1">
      <c r="A91" s="38"/>
      <c r="B91" s="39"/>
      <c r="C91" s="204" t="s">
        <v>139</v>
      </c>
      <c r="D91" s="204" t="s">
        <v>131</v>
      </c>
      <c r="E91" s="205" t="s">
        <v>140</v>
      </c>
      <c r="F91" s="206" t="s">
        <v>141</v>
      </c>
      <c r="G91" s="207" t="s">
        <v>142</v>
      </c>
      <c r="H91" s="217"/>
      <c r="I91" s="209"/>
      <c r="J91" s="210">
        <f>ROUND(I91*H91,2)</f>
        <v>0</v>
      </c>
      <c r="K91" s="206" t="s">
        <v>143</v>
      </c>
      <c r="L91" s="44"/>
      <c r="M91" s="211" t="s">
        <v>19</v>
      </c>
      <c r="N91" s="212" t="s">
        <v>48</v>
      </c>
      <c r="O91" s="84"/>
      <c r="P91" s="213">
        <f>O91*H91</f>
        <v>0</v>
      </c>
      <c r="Q91" s="213">
        <v>0</v>
      </c>
      <c r="R91" s="213">
        <f>Q91*H91</f>
        <v>0</v>
      </c>
      <c r="S91" s="213">
        <v>0</v>
      </c>
      <c r="T91" s="214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5" t="s">
        <v>135</v>
      </c>
      <c r="AT91" s="215" t="s">
        <v>131</v>
      </c>
      <c r="AU91" s="215" t="s">
        <v>87</v>
      </c>
      <c r="AY91" s="17" t="s">
        <v>128</v>
      </c>
      <c r="BE91" s="216">
        <f>IF(N91="základní",J91,0)</f>
        <v>0</v>
      </c>
      <c r="BF91" s="216">
        <f>IF(N91="snížená",J91,0)</f>
        <v>0</v>
      </c>
      <c r="BG91" s="216">
        <f>IF(N91="zákl. přenesená",J91,0)</f>
        <v>0</v>
      </c>
      <c r="BH91" s="216">
        <f>IF(N91="sníž. přenesená",J91,0)</f>
        <v>0</v>
      </c>
      <c r="BI91" s="216">
        <f>IF(N91="nulová",J91,0)</f>
        <v>0</v>
      </c>
      <c r="BJ91" s="17" t="s">
        <v>85</v>
      </c>
      <c r="BK91" s="216">
        <f>ROUND(I91*H91,2)</f>
        <v>0</v>
      </c>
      <c r="BL91" s="17" t="s">
        <v>135</v>
      </c>
      <c r="BM91" s="215" t="s">
        <v>144</v>
      </c>
    </row>
    <row r="92" s="2" customFormat="1">
      <c r="A92" s="38"/>
      <c r="B92" s="39"/>
      <c r="C92" s="40"/>
      <c r="D92" s="218" t="s">
        <v>145</v>
      </c>
      <c r="E92" s="40"/>
      <c r="F92" s="219" t="s">
        <v>146</v>
      </c>
      <c r="G92" s="40"/>
      <c r="H92" s="40"/>
      <c r="I92" s="220"/>
      <c r="J92" s="40"/>
      <c r="K92" s="40"/>
      <c r="L92" s="44"/>
      <c r="M92" s="221"/>
      <c r="N92" s="222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145</v>
      </c>
      <c r="AU92" s="17" t="s">
        <v>87</v>
      </c>
    </row>
    <row r="93" s="2" customFormat="1" ht="24.15" customHeight="1">
      <c r="A93" s="38"/>
      <c r="B93" s="39"/>
      <c r="C93" s="204" t="s">
        <v>138</v>
      </c>
      <c r="D93" s="204" t="s">
        <v>131</v>
      </c>
      <c r="E93" s="205" t="s">
        <v>147</v>
      </c>
      <c r="F93" s="206" t="s">
        <v>148</v>
      </c>
      <c r="G93" s="207" t="s">
        <v>142</v>
      </c>
      <c r="H93" s="217"/>
      <c r="I93" s="209"/>
      <c r="J93" s="210">
        <f>ROUND(I93*H93,2)</f>
        <v>0</v>
      </c>
      <c r="K93" s="206" t="s">
        <v>19</v>
      </c>
      <c r="L93" s="44"/>
      <c r="M93" s="211" t="s">
        <v>19</v>
      </c>
      <c r="N93" s="212" t="s">
        <v>48</v>
      </c>
      <c r="O93" s="84"/>
      <c r="P93" s="213">
        <f>O93*H93</f>
        <v>0</v>
      </c>
      <c r="Q93" s="213">
        <v>0</v>
      </c>
      <c r="R93" s="213">
        <f>Q93*H93</f>
        <v>0</v>
      </c>
      <c r="S93" s="213">
        <v>0</v>
      </c>
      <c r="T93" s="214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5" t="s">
        <v>135</v>
      </c>
      <c r="AT93" s="215" t="s">
        <v>131</v>
      </c>
      <c r="AU93" s="215" t="s">
        <v>87</v>
      </c>
      <c r="AY93" s="17" t="s">
        <v>128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7" t="s">
        <v>85</v>
      </c>
      <c r="BK93" s="216">
        <f>ROUND(I93*H93,2)</f>
        <v>0</v>
      </c>
      <c r="BL93" s="17" t="s">
        <v>135</v>
      </c>
      <c r="BM93" s="215" t="s">
        <v>149</v>
      </c>
    </row>
    <row r="94" s="12" customFormat="1" ht="22.8" customHeight="1">
      <c r="A94" s="12"/>
      <c r="B94" s="188"/>
      <c r="C94" s="189"/>
      <c r="D94" s="190" t="s">
        <v>76</v>
      </c>
      <c r="E94" s="202" t="s">
        <v>150</v>
      </c>
      <c r="F94" s="202" t="s">
        <v>151</v>
      </c>
      <c r="G94" s="189"/>
      <c r="H94" s="189"/>
      <c r="I94" s="192"/>
      <c r="J94" s="203">
        <f>BK94</f>
        <v>0</v>
      </c>
      <c r="K94" s="189"/>
      <c r="L94" s="194"/>
      <c r="M94" s="195"/>
      <c r="N94" s="196"/>
      <c r="O94" s="196"/>
      <c r="P94" s="197">
        <f>SUM(P95:P138)</f>
        <v>0</v>
      </c>
      <c r="Q94" s="196"/>
      <c r="R94" s="197">
        <f>SUM(R95:R138)</f>
        <v>0</v>
      </c>
      <c r="S94" s="196"/>
      <c r="T94" s="198">
        <f>SUM(T95:T138)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199" t="s">
        <v>85</v>
      </c>
      <c r="AT94" s="200" t="s">
        <v>76</v>
      </c>
      <c r="AU94" s="200" t="s">
        <v>85</v>
      </c>
      <c r="AY94" s="199" t="s">
        <v>128</v>
      </c>
      <c r="BK94" s="201">
        <f>SUM(BK95:BK138)</f>
        <v>0</v>
      </c>
    </row>
    <row r="95" s="2" customFormat="1" ht="16.5" customHeight="1">
      <c r="A95" s="38"/>
      <c r="B95" s="39"/>
      <c r="C95" s="204" t="s">
        <v>152</v>
      </c>
      <c r="D95" s="204" t="s">
        <v>131</v>
      </c>
      <c r="E95" s="205" t="s">
        <v>153</v>
      </c>
      <c r="F95" s="206" t="s">
        <v>154</v>
      </c>
      <c r="G95" s="207" t="s">
        <v>134</v>
      </c>
      <c r="H95" s="208">
        <v>4</v>
      </c>
      <c r="I95" s="209"/>
      <c r="J95" s="210">
        <f>ROUND(I95*H95,2)</f>
        <v>0</v>
      </c>
      <c r="K95" s="206" t="s">
        <v>19</v>
      </c>
      <c r="L95" s="44"/>
      <c r="M95" s="211" t="s">
        <v>19</v>
      </c>
      <c r="N95" s="212" t="s">
        <v>48</v>
      </c>
      <c r="O95" s="84"/>
      <c r="P95" s="213">
        <f>O95*H95</f>
        <v>0</v>
      </c>
      <c r="Q95" s="213">
        <v>0</v>
      </c>
      <c r="R95" s="213">
        <f>Q95*H95</f>
        <v>0</v>
      </c>
      <c r="S95" s="213">
        <v>0</v>
      </c>
      <c r="T95" s="21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138</v>
      </c>
      <c r="AT95" s="215" t="s">
        <v>131</v>
      </c>
      <c r="AU95" s="215" t="s">
        <v>87</v>
      </c>
      <c r="AY95" s="17" t="s">
        <v>128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85</v>
      </c>
      <c r="BK95" s="216">
        <f>ROUND(I95*H95,2)</f>
        <v>0</v>
      </c>
      <c r="BL95" s="17" t="s">
        <v>138</v>
      </c>
      <c r="BM95" s="215" t="s">
        <v>155</v>
      </c>
    </row>
    <row r="96" s="13" customFormat="1">
      <c r="A96" s="13"/>
      <c r="B96" s="228"/>
      <c r="C96" s="229"/>
      <c r="D96" s="230" t="s">
        <v>221</v>
      </c>
      <c r="E96" s="231" t="s">
        <v>19</v>
      </c>
      <c r="F96" s="232" t="s">
        <v>222</v>
      </c>
      <c r="G96" s="229"/>
      <c r="H96" s="233">
        <v>4</v>
      </c>
      <c r="I96" s="234"/>
      <c r="J96" s="229"/>
      <c r="K96" s="229"/>
      <c r="L96" s="235"/>
      <c r="M96" s="236"/>
      <c r="N96" s="237"/>
      <c r="O96" s="237"/>
      <c r="P96" s="237"/>
      <c r="Q96" s="237"/>
      <c r="R96" s="237"/>
      <c r="S96" s="237"/>
      <c r="T96" s="238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9" t="s">
        <v>221</v>
      </c>
      <c r="AU96" s="239" t="s">
        <v>87</v>
      </c>
      <c r="AV96" s="13" t="s">
        <v>87</v>
      </c>
      <c r="AW96" s="13" t="s">
        <v>37</v>
      </c>
      <c r="AX96" s="13" t="s">
        <v>77</v>
      </c>
      <c r="AY96" s="239" t="s">
        <v>128</v>
      </c>
    </row>
    <row r="97" s="14" customFormat="1">
      <c r="A97" s="14"/>
      <c r="B97" s="240"/>
      <c r="C97" s="241"/>
      <c r="D97" s="230" t="s">
        <v>221</v>
      </c>
      <c r="E97" s="242" t="s">
        <v>19</v>
      </c>
      <c r="F97" s="243" t="s">
        <v>223</v>
      </c>
      <c r="G97" s="241"/>
      <c r="H97" s="244">
        <v>4</v>
      </c>
      <c r="I97" s="245"/>
      <c r="J97" s="241"/>
      <c r="K97" s="241"/>
      <c r="L97" s="246"/>
      <c r="M97" s="247"/>
      <c r="N97" s="248"/>
      <c r="O97" s="248"/>
      <c r="P97" s="248"/>
      <c r="Q97" s="248"/>
      <c r="R97" s="248"/>
      <c r="S97" s="248"/>
      <c r="T97" s="249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0" t="s">
        <v>221</v>
      </c>
      <c r="AU97" s="250" t="s">
        <v>87</v>
      </c>
      <c r="AV97" s="14" t="s">
        <v>138</v>
      </c>
      <c r="AW97" s="14" t="s">
        <v>37</v>
      </c>
      <c r="AX97" s="14" t="s">
        <v>85</v>
      </c>
      <c r="AY97" s="250" t="s">
        <v>128</v>
      </c>
    </row>
    <row r="98" s="2" customFormat="1" ht="16.5" customHeight="1">
      <c r="A98" s="38"/>
      <c r="B98" s="39"/>
      <c r="C98" s="204" t="s">
        <v>144</v>
      </c>
      <c r="D98" s="204" t="s">
        <v>131</v>
      </c>
      <c r="E98" s="205" t="s">
        <v>160</v>
      </c>
      <c r="F98" s="206" t="s">
        <v>161</v>
      </c>
      <c r="G98" s="207" t="s">
        <v>134</v>
      </c>
      <c r="H98" s="208">
        <v>4</v>
      </c>
      <c r="I98" s="209"/>
      <c r="J98" s="210">
        <f>ROUND(I98*H98,2)</f>
        <v>0</v>
      </c>
      <c r="K98" s="206" t="s">
        <v>19</v>
      </c>
      <c r="L98" s="44"/>
      <c r="M98" s="211" t="s">
        <v>19</v>
      </c>
      <c r="N98" s="212" t="s">
        <v>48</v>
      </c>
      <c r="O98" s="84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138</v>
      </c>
      <c r="AT98" s="215" t="s">
        <v>131</v>
      </c>
      <c r="AU98" s="215" t="s">
        <v>87</v>
      </c>
      <c r="AY98" s="17" t="s">
        <v>128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85</v>
      </c>
      <c r="BK98" s="216">
        <f>ROUND(I98*H98,2)</f>
        <v>0</v>
      </c>
      <c r="BL98" s="17" t="s">
        <v>138</v>
      </c>
      <c r="BM98" s="215" t="s">
        <v>158</v>
      </c>
    </row>
    <row r="99" s="13" customFormat="1">
      <c r="A99" s="13"/>
      <c r="B99" s="228"/>
      <c r="C99" s="229"/>
      <c r="D99" s="230" t="s">
        <v>221</v>
      </c>
      <c r="E99" s="231" t="s">
        <v>19</v>
      </c>
      <c r="F99" s="232" t="s">
        <v>222</v>
      </c>
      <c r="G99" s="229"/>
      <c r="H99" s="233">
        <v>4</v>
      </c>
      <c r="I99" s="234"/>
      <c r="J99" s="229"/>
      <c r="K99" s="229"/>
      <c r="L99" s="235"/>
      <c r="M99" s="236"/>
      <c r="N99" s="237"/>
      <c r="O99" s="237"/>
      <c r="P99" s="237"/>
      <c r="Q99" s="237"/>
      <c r="R99" s="237"/>
      <c r="S99" s="237"/>
      <c r="T99" s="238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9" t="s">
        <v>221</v>
      </c>
      <c r="AU99" s="239" t="s">
        <v>87</v>
      </c>
      <c r="AV99" s="13" t="s">
        <v>87</v>
      </c>
      <c r="AW99" s="13" t="s">
        <v>37</v>
      </c>
      <c r="AX99" s="13" t="s">
        <v>77</v>
      </c>
      <c r="AY99" s="239" t="s">
        <v>128</v>
      </c>
    </row>
    <row r="100" s="14" customFormat="1">
      <c r="A100" s="14"/>
      <c r="B100" s="240"/>
      <c r="C100" s="241"/>
      <c r="D100" s="230" t="s">
        <v>221</v>
      </c>
      <c r="E100" s="242" t="s">
        <v>19</v>
      </c>
      <c r="F100" s="243" t="s">
        <v>223</v>
      </c>
      <c r="G100" s="241"/>
      <c r="H100" s="244">
        <v>4</v>
      </c>
      <c r="I100" s="245"/>
      <c r="J100" s="241"/>
      <c r="K100" s="241"/>
      <c r="L100" s="246"/>
      <c r="M100" s="247"/>
      <c r="N100" s="248"/>
      <c r="O100" s="248"/>
      <c r="P100" s="248"/>
      <c r="Q100" s="248"/>
      <c r="R100" s="248"/>
      <c r="S100" s="248"/>
      <c r="T100" s="249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0" t="s">
        <v>221</v>
      </c>
      <c r="AU100" s="250" t="s">
        <v>87</v>
      </c>
      <c r="AV100" s="14" t="s">
        <v>138</v>
      </c>
      <c r="AW100" s="14" t="s">
        <v>37</v>
      </c>
      <c r="AX100" s="14" t="s">
        <v>85</v>
      </c>
      <c r="AY100" s="250" t="s">
        <v>128</v>
      </c>
    </row>
    <row r="101" s="2" customFormat="1" ht="16.5" customHeight="1">
      <c r="A101" s="38"/>
      <c r="B101" s="39"/>
      <c r="C101" s="204" t="s">
        <v>159</v>
      </c>
      <c r="D101" s="204" t="s">
        <v>131</v>
      </c>
      <c r="E101" s="205" t="s">
        <v>163</v>
      </c>
      <c r="F101" s="206" t="s">
        <v>164</v>
      </c>
      <c r="G101" s="207" t="s">
        <v>134</v>
      </c>
      <c r="H101" s="208">
        <v>4</v>
      </c>
      <c r="I101" s="209"/>
      <c r="J101" s="210">
        <f>ROUND(I101*H101,2)</f>
        <v>0</v>
      </c>
      <c r="K101" s="206" t="s">
        <v>19</v>
      </c>
      <c r="L101" s="44"/>
      <c r="M101" s="211" t="s">
        <v>19</v>
      </c>
      <c r="N101" s="212" t="s">
        <v>48</v>
      </c>
      <c r="O101" s="84"/>
      <c r="P101" s="213">
        <f>O101*H101</f>
        <v>0</v>
      </c>
      <c r="Q101" s="213">
        <v>0</v>
      </c>
      <c r="R101" s="213">
        <f>Q101*H101</f>
        <v>0</v>
      </c>
      <c r="S101" s="213">
        <v>0</v>
      </c>
      <c r="T101" s="214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138</v>
      </c>
      <c r="AT101" s="215" t="s">
        <v>131</v>
      </c>
      <c r="AU101" s="215" t="s">
        <v>87</v>
      </c>
      <c r="AY101" s="17" t="s">
        <v>128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85</v>
      </c>
      <c r="BK101" s="216">
        <f>ROUND(I101*H101,2)</f>
        <v>0</v>
      </c>
      <c r="BL101" s="17" t="s">
        <v>138</v>
      </c>
      <c r="BM101" s="215" t="s">
        <v>162</v>
      </c>
    </row>
    <row r="102" s="13" customFormat="1">
      <c r="A102" s="13"/>
      <c r="B102" s="228"/>
      <c r="C102" s="229"/>
      <c r="D102" s="230" t="s">
        <v>221</v>
      </c>
      <c r="E102" s="231" t="s">
        <v>19</v>
      </c>
      <c r="F102" s="232" t="s">
        <v>222</v>
      </c>
      <c r="G102" s="229"/>
      <c r="H102" s="233">
        <v>4</v>
      </c>
      <c r="I102" s="234"/>
      <c r="J102" s="229"/>
      <c r="K102" s="229"/>
      <c r="L102" s="235"/>
      <c r="M102" s="236"/>
      <c r="N102" s="237"/>
      <c r="O102" s="237"/>
      <c r="P102" s="237"/>
      <c r="Q102" s="237"/>
      <c r="R102" s="237"/>
      <c r="S102" s="237"/>
      <c r="T102" s="238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9" t="s">
        <v>221</v>
      </c>
      <c r="AU102" s="239" t="s">
        <v>87</v>
      </c>
      <c r="AV102" s="13" t="s">
        <v>87</v>
      </c>
      <c r="AW102" s="13" t="s">
        <v>37</v>
      </c>
      <c r="AX102" s="13" t="s">
        <v>77</v>
      </c>
      <c r="AY102" s="239" t="s">
        <v>128</v>
      </c>
    </row>
    <row r="103" s="14" customFormat="1">
      <c r="A103" s="14"/>
      <c r="B103" s="240"/>
      <c r="C103" s="241"/>
      <c r="D103" s="230" t="s">
        <v>221</v>
      </c>
      <c r="E103" s="242" t="s">
        <v>19</v>
      </c>
      <c r="F103" s="243" t="s">
        <v>223</v>
      </c>
      <c r="G103" s="241"/>
      <c r="H103" s="244">
        <v>4</v>
      </c>
      <c r="I103" s="245"/>
      <c r="J103" s="241"/>
      <c r="K103" s="241"/>
      <c r="L103" s="246"/>
      <c r="M103" s="247"/>
      <c r="N103" s="248"/>
      <c r="O103" s="248"/>
      <c r="P103" s="248"/>
      <c r="Q103" s="248"/>
      <c r="R103" s="248"/>
      <c r="S103" s="248"/>
      <c r="T103" s="249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0" t="s">
        <v>221</v>
      </c>
      <c r="AU103" s="250" t="s">
        <v>87</v>
      </c>
      <c r="AV103" s="14" t="s">
        <v>138</v>
      </c>
      <c r="AW103" s="14" t="s">
        <v>37</v>
      </c>
      <c r="AX103" s="14" t="s">
        <v>85</v>
      </c>
      <c r="AY103" s="250" t="s">
        <v>128</v>
      </c>
    </row>
    <row r="104" s="2" customFormat="1" ht="16.5" customHeight="1">
      <c r="A104" s="38"/>
      <c r="B104" s="39"/>
      <c r="C104" s="204" t="s">
        <v>149</v>
      </c>
      <c r="D104" s="204" t="s">
        <v>131</v>
      </c>
      <c r="E104" s="205" t="s">
        <v>166</v>
      </c>
      <c r="F104" s="206" t="s">
        <v>167</v>
      </c>
      <c r="G104" s="207" t="s">
        <v>134</v>
      </c>
      <c r="H104" s="208">
        <v>4</v>
      </c>
      <c r="I104" s="209"/>
      <c r="J104" s="210">
        <f>ROUND(I104*H104,2)</f>
        <v>0</v>
      </c>
      <c r="K104" s="206" t="s">
        <v>19</v>
      </c>
      <c r="L104" s="44"/>
      <c r="M104" s="211" t="s">
        <v>19</v>
      </c>
      <c r="N104" s="212" t="s">
        <v>48</v>
      </c>
      <c r="O104" s="84"/>
      <c r="P104" s="213">
        <f>O104*H104</f>
        <v>0</v>
      </c>
      <c r="Q104" s="213">
        <v>0</v>
      </c>
      <c r="R104" s="213">
        <f>Q104*H104</f>
        <v>0</v>
      </c>
      <c r="S104" s="213">
        <v>0</v>
      </c>
      <c r="T104" s="214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5" t="s">
        <v>138</v>
      </c>
      <c r="AT104" s="215" t="s">
        <v>131</v>
      </c>
      <c r="AU104" s="215" t="s">
        <v>87</v>
      </c>
      <c r="AY104" s="17" t="s">
        <v>128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7" t="s">
        <v>85</v>
      </c>
      <c r="BK104" s="216">
        <f>ROUND(I104*H104,2)</f>
        <v>0</v>
      </c>
      <c r="BL104" s="17" t="s">
        <v>138</v>
      </c>
      <c r="BM104" s="215" t="s">
        <v>135</v>
      </c>
    </row>
    <row r="105" s="13" customFormat="1">
      <c r="A105" s="13"/>
      <c r="B105" s="228"/>
      <c r="C105" s="229"/>
      <c r="D105" s="230" t="s">
        <v>221</v>
      </c>
      <c r="E105" s="231" t="s">
        <v>19</v>
      </c>
      <c r="F105" s="232" t="s">
        <v>222</v>
      </c>
      <c r="G105" s="229"/>
      <c r="H105" s="233">
        <v>4</v>
      </c>
      <c r="I105" s="234"/>
      <c r="J105" s="229"/>
      <c r="K105" s="229"/>
      <c r="L105" s="235"/>
      <c r="M105" s="236"/>
      <c r="N105" s="237"/>
      <c r="O105" s="237"/>
      <c r="P105" s="237"/>
      <c r="Q105" s="237"/>
      <c r="R105" s="237"/>
      <c r="S105" s="237"/>
      <c r="T105" s="238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9" t="s">
        <v>221</v>
      </c>
      <c r="AU105" s="239" t="s">
        <v>87</v>
      </c>
      <c r="AV105" s="13" t="s">
        <v>87</v>
      </c>
      <c r="AW105" s="13" t="s">
        <v>37</v>
      </c>
      <c r="AX105" s="13" t="s">
        <v>77</v>
      </c>
      <c r="AY105" s="239" t="s">
        <v>128</v>
      </c>
    </row>
    <row r="106" s="14" customFormat="1">
      <c r="A106" s="14"/>
      <c r="B106" s="240"/>
      <c r="C106" s="241"/>
      <c r="D106" s="230" t="s">
        <v>221</v>
      </c>
      <c r="E106" s="242" t="s">
        <v>19</v>
      </c>
      <c r="F106" s="243" t="s">
        <v>223</v>
      </c>
      <c r="G106" s="241"/>
      <c r="H106" s="244">
        <v>4</v>
      </c>
      <c r="I106" s="245"/>
      <c r="J106" s="241"/>
      <c r="K106" s="241"/>
      <c r="L106" s="246"/>
      <c r="M106" s="247"/>
      <c r="N106" s="248"/>
      <c r="O106" s="248"/>
      <c r="P106" s="248"/>
      <c r="Q106" s="248"/>
      <c r="R106" s="248"/>
      <c r="S106" s="248"/>
      <c r="T106" s="249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0" t="s">
        <v>221</v>
      </c>
      <c r="AU106" s="250" t="s">
        <v>87</v>
      </c>
      <c r="AV106" s="14" t="s">
        <v>138</v>
      </c>
      <c r="AW106" s="14" t="s">
        <v>37</v>
      </c>
      <c r="AX106" s="14" t="s">
        <v>85</v>
      </c>
      <c r="AY106" s="250" t="s">
        <v>128</v>
      </c>
    </row>
    <row r="107" s="2" customFormat="1" ht="16.5" customHeight="1">
      <c r="A107" s="38"/>
      <c r="B107" s="39"/>
      <c r="C107" s="204" t="s">
        <v>165</v>
      </c>
      <c r="D107" s="204" t="s">
        <v>131</v>
      </c>
      <c r="E107" s="205" t="s">
        <v>169</v>
      </c>
      <c r="F107" s="206" t="s">
        <v>170</v>
      </c>
      <c r="G107" s="207" t="s">
        <v>134</v>
      </c>
      <c r="H107" s="208">
        <v>4</v>
      </c>
      <c r="I107" s="209"/>
      <c r="J107" s="210">
        <f>ROUND(I107*H107,2)</f>
        <v>0</v>
      </c>
      <c r="K107" s="206" t="s">
        <v>19</v>
      </c>
      <c r="L107" s="44"/>
      <c r="M107" s="211" t="s">
        <v>19</v>
      </c>
      <c r="N107" s="212" t="s">
        <v>48</v>
      </c>
      <c r="O107" s="84"/>
      <c r="P107" s="213">
        <f>O107*H107</f>
        <v>0</v>
      </c>
      <c r="Q107" s="213">
        <v>0</v>
      </c>
      <c r="R107" s="213">
        <f>Q107*H107</f>
        <v>0</v>
      </c>
      <c r="S107" s="213">
        <v>0</v>
      </c>
      <c r="T107" s="214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138</v>
      </c>
      <c r="AT107" s="215" t="s">
        <v>131</v>
      </c>
      <c r="AU107" s="215" t="s">
        <v>87</v>
      </c>
      <c r="AY107" s="17" t="s">
        <v>128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85</v>
      </c>
      <c r="BK107" s="216">
        <f>ROUND(I107*H107,2)</f>
        <v>0</v>
      </c>
      <c r="BL107" s="17" t="s">
        <v>138</v>
      </c>
      <c r="BM107" s="215" t="s">
        <v>168</v>
      </c>
    </row>
    <row r="108" s="13" customFormat="1">
      <c r="A108" s="13"/>
      <c r="B108" s="228"/>
      <c r="C108" s="229"/>
      <c r="D108" s="230" t="s">
        <v>221</v>
      </c>
      <c r="E108" s="231" t="s">
        <v>19</v>
      </c>
      <c r="F108" s="232" t="s">
        <v>222</v>
      </c>
      <c r="G108" s="229"/>
      <c r="H108" s="233">
        <v>4</v>
      </c>
      <c r="I108" s="234"/>
      <c r="J108" s="229"/>
      <c r="K108" s="229"/>
      <c r="L108" s="235"/>
      <c r="M108" s="236"/>
      <c r="N108" s="237"/>
      <c r="O108" s="237"/>
      <c r="P108" s="237"/>
      <c r="Q108" s="237"/>
      <c r="R108" s="237"/>
      <c r="S108" s="237"/>
      <c r="T108" s="238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9" t="s">
        <v>221</v>
      </c>
      <c r="AU108" s="239" t="s">
        <v>87</v>
      </c>
      <c r="AV108" s="13" t="s">
        <v>87</v>
      </c>
      <c r="AW108" s="13" t="s">
        <v>37</v>
      </c>
      <c r="AX108" s="13" t="s">
        <v>77</v>
      </c>
      <c r="AY108" s="239" t="s">
        <v>128</v>
      </c>
    </row>
    <row r="109" s="14" customFormat="1">
      <c r="A109" s="14"/>
      <c r="B109" s="240"/>
      <c r="C109" s="241"/>
      <c r="D109" s="230" t="s">
        <v>221</v>
      </c>
      <c r="E109" s="242" t="s">
        <v>19</v>
      </c>
      <c r="F109" s="243" t="s">
        <v>223</v>
      </c>
      <c r="G109" s="241"/>
      <c r="H109" s="244">
        <v>4</v>
      </c>
      <c r="I109" s="245"/>
      <c r="J109" s="241"/>
      <c r="K109" s="241"/>
      <c r="L109" s="246"/>
      <c r="M109" s="247"/>
      <c r="N109" s="248"/>
      <c r="O109" s="248"/>
      <c r="P109" s="248"/>
      <c r="Q109" s="248"/>
      <c r="R109" s="248"/>
      <c r="S109" s="248"/>
      <c r="T109" s="249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0" t="s">
        <v>221</v>
      </c>
      <c r="AU109" s="250" t="s">
        <v>87</v>
      </c>
      <c r="AV109" s="14" t="s">
        <v>138</v>
      </c>
      <c r="AW109" s="14" t="s">
        <v>37</v>
      </c>
      <c r="AX109" s="14" t="s">
        <v>85</v>
      </c>
      <c r="AY109" s="250" t="s">
        <v>128</v>
      </c>
    </row>
    <row r="110" s="2" customFormat="1" ht="16.5" customHeight="1">
      <c r="A110" s="38"/>
      <c r="B110" s="39"/>
      <c r="C110" s="204" t="s">
        <v>155</v>
      </c>
      <c r="D110" s="204" t="s">
        <v>131</v>
      </c>
      <c r="E110" s="205" t="s">
        <v>173</v>
      </c>
      <c r="F110" s="206" t="s">
        <v>174</v>
      </c>
      <c r="G110" s="207" t="s">
        <v>134</v>
      </c>
      <c r="H110" s="208">
        <v>4</v>
      </c>
      <c r="I110" s="209"/>
      <c r="J110" s="210">
        <f>ROUND(I110*H110,2)</f>
        <v>0</v>
      </c>
      <c r="K110" s="206" t="s">
        <v>19</v>
      </c>
      <c r="L110" s="44"/>
      <c r="M110" s="211" t="s">
        <v>19</v>
      </c>
      <c r="N110" s="212" t="s">
        <v>48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138</v>
      </c>
      <c r="AT110" s="215" t="s">
        <v>131</v>
      </c>
      <c r="AU110" s="215" t="s">
        <v>87</v>
      </c>
      <c r="AY110" s="17" t="s">
        <v>128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85</v>
      </c>
      <c r="BK110" s="216">
        <f>ROUND(I110*H110,2)</f>
        <v>0</v>
      </c>
      <c r="BL110" s="17" t="s">
        <v>138</v>
      </c>
      <c r="BM110" s="215" t="s">
        <v>171</v>
      </c>
    </row>
    <row r="111" s="13" customFormat="1">
      <c r="A111" s="13"/>
      <c r="B111" s="228"/>
      <c r="C111" s="229"/>
      <c r="D111" s="230" t="s">
        <v>221</v>
      </c>
      <c r="E111" s="231" t="s">
        <v>19</v>
      </c>
      <c r="F111" s="232" t="s">
        <v>222</v>
      </c>
      <c r="G111" s="229"/>
      <c r="H111" s="233">
        <v>4</v>
      </c>
      <c r="I111" s="234"/>
      <c r="J111" s="229"/>
      <c r="K111" s="229"/>
      <c r="L111" s="235"/>
      <c r="M111" s="236"/>
      <c r="N111" s="237"/>
      <c r="O111" s="237"/>
      <c r="P111" s="237"/>
      <c r="Q111" s="237"/>
      <c r="R111" s="237"/>
      <c r="S111" s="237"/>
      <c r="T111" s="238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9" t="s">
        <v>221</v>
      </c>
      <c r="AU111" s="239" t="s">
        <v>87</v>
      </c>
      <c r="AV111" s="13" t="s">
        <v>87</v>
      </c>
      <c r="AW111" s="13" t="s">
        <v>37</v>
      </c>
      <c r="AX111" s="13" t="s">
        <v>77</v>
      </c>
      <c r="AY111" s="239" t="s">
        <v>128</v>
      </c>
    </row>
    <row r="112" s="14" customFormat="1">
      <c r="A112" s="14"/>
      <c r="B112" s="240"/>
      <c r="C112" s="241"/>
      <c r="D112" s="230" t="s">
        <v>221</v>
      </c>
      <c r="E112" s="242" t="s">
        <v>19</v>
      </c>
      <c r="F112" s="243" t="s">
        <v>223</v>
      </c>
      <c r="G112" s="241"/>
      <c r="H112" s="244">
        <v>4</v>
      </c>
      <c r="I112" s="245"/>
      <c r="J112" s="241"/>
      <c r="K112" s="241"/>
      <c r="L112" s="246"/>
      <c r="M112" s="247"/>
      <c r="N112" s="248"/>
      <c r="O112" s="248"/>
      <c r="P112" s="248"/>
      <c r="Q112" s="248"/>
      <c r="R112" s="248"/>
      <c r="S112" s="248"/>
      <c r="T112" s="249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0" t="s">
        <v>221</v>
      </c>
      <c r="AU112" s="250" t="s">
        <v>87</v>
      </c>
      <c r="AV112" s="14" t="s">
        <v>138</v>
      </c>
      <c r="AW112" s="14" t="s">
        <v>37</v>
      </c>
      <c r="AX112" s="14" t="s">
        <v>85</v>
      </c>
      <c r="AY112" s="250" t="s">
        <v>128</v>
      </c>
    </row>
    <row r="113" s="2" customFormat="1" ht="16.5" customHeight="1">
      <c r="A113" s="38"/>
      <c r="B113" s="39"/>
      <c r="C113" s="204" t="s">
        <v>172</v>
      </c>
      <c r="D113" s="204" t="s">
        <v>131</v>
      </c>
      <c r="E113" s="205" t="s">
        <v>176</v>
      </c>
      <c r="F113" s="206" t="s">
        <v>177</v>
      </c>
      <c r="G113" s="207" t="s">
        <v>134</v>
      </c>
      <c r="H113" s="208">
        <v>4</v>
      </c>
      <c r="I113" s="209"/>
      <c r="J113" s="210">
        <f>ROUND(I113*H113,2)</f>
        <v>0</v>
      </c>
      <c r="K113" s="206" t="s">
        <v>19</v>
      </c>
      <c r="L113" s="44"/>
      <c r="M113" s="211" t="s">
        <v>19</v>
      </c>
      <c r="N113" s="212" t="s">
        <v>48</v>
      </c>
      <c r="O113" s="84"/>
      <c r="P113" s="213">
        <f>O113*H113</f>
        <v>0</v>
      </c>
      <c r="Q113" s="213">
        <v>0</v>
      </c>
      <c r="R113" s="213">
        <f>Q113*H113</f>
        <v>0</v>
      </c>
      <c r="S113" s="213">
        <v>0</v>
      </c>
      <c r="T113" s="214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5" t="s">
        <v>138</v>
      </c>
      <c r="AT113" s="215" t="s">
        <v>131</v>
      </c>
      <c r="AU113" s="215" t="s">
        <v>87</v>
      </c>
      <c r="AY113" s="17" t="s">
        <v>128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17" t="s">
        <v>85</v>
      </c>
      <c r="BK113" s="216">
        <f>ROUND(I113*H113,2)</f>
        <v>0</v>
      </c>
      <c r="BL113" s="17" t="s">
        <v>138</v>
      </c>
      <c r="BM113" s="215" t="s">
        <v>175</v>
      </c>
    </row>
    <row r="114" s="13" customFormat="1">
      <c r="A114" s="13"/>
      <c r="B114" s="228"/>
      <c r="C114" s="229"/>
      <c r="D114" s="230" t="s">
        <v>221</v>
      </c>
      <c r="E114" s="231" t="s">
        <v>19</v>
      </c>
      <c r="F114" s="232" t="s">
        <v>222</v>
      </c>
      <c r="G114" s="229"/>
      <c r="H114" s="233">
        <v>4</v>
      </c>
      <c r="I114" s="234"/>
      <c r="J114" s="229"/>
      <c r="K114" s="229"/>
      <c r="L114" s="235"/>
      <c r="M114" s="236"/>
      <c r="N114" s="237"/>
      <c r="O114" s="237"/>
      <c r="P114" s="237"/>
      <c r="Q114" s="237"/>
      <c r="R114" s="237"/>
      <c r="S114" s="237"/>
      <c r="T114" s="238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9" t="s">
        <v>221</v>
      </c>
      <c r="AU114" s="239" t="s">
        <v>87</v>
      </c>
      <c r="AV114" s="13" t="s">
        <v>87</v>
      </c>
      <c r="AW114" s="13" t="s">
        <v>37</v>
      </c>
      <c r="AX114" s="13" t="s">
        <v>77</v>
      </c>
      <c r="AY114" s="239" t="s">
        <v>128</v>
      </c>
    </row>
    <row r="115" s="14" customFormat="1">
      <c r="A115" s="14"/>
      <c r="B115" s="240"/>
      <c r="C115" s="241"/>
      <c r="D115" s="230" t="s">
        <v>221</v>
      </c>
      <c r="E115" s="242" t="s">
        <v>19</v>
      </c>
      <c r="F115" s="243" t="s">
        <v>223</v>
      </c>
      <c r="G115" s="241"/>
      <c r="H115" s="244">
        <v>4</v>
      </c>
      <c r="I115" s="245"/>
      <c r="J115" s="241"/>
      <c r="K115" s="241"/>
      <c r="L115" s="246"/>
      <c r="M115" s="247"/>
      <c r="N115" s="248"/>
      <c r="O115" s="248"/>
      <c r="P115" s="248"/>
      <c r="Q115" s="248"/>
      <c r="R115" s="248"/>
      <c r="S115" s="248"/>
      <c r="T115" s="249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0" t="s">
        <v>221</v>
      </c>
      <c r="AU115" s="250" t="s">
        <v>87</v>
      </c>
      <c r="AV115" s="14" t="s">
        <v>138</v>
      </c>
      <c r="AW115" s="14" t="s">
        <v>37</v>
      </c>
      <c r="AX115" s="14" t="s">
        <v>85</v>
      </c>
      <c r="AY115" s="250" t="s">
        <v>128</v>
      </c>
    </row>
    <row r="116" s="2" customFormat="1" ht="16.5" customHeight="1">
      <c r="A116" s="38"/>
      <c r="B116" s="39"/>
      <c r="C116" s="204" t="s">
        <v>158</v>
      </c>
      <c r="D116" s="204" t="s">
        <v>131</v>
      </c>
      <c r="E116" s="205" t="s">
        <v>180</v>
      </c>
      <c r="F116" s="206" t="s">
        <v>181</v>
      </c>
      <c r="G116" s="207" t="s">
        <v>134</v>
      </c>
      <c r="H116" s="208">
        <v>4</v>
      </c>
      <c r="I116" s="209"/>
      <c r="J116" s="210">
        <f>ROUND(I116*H116,2)</f>
        <v>0</v>
      </c>
      <c r="K116" s="206" t="s">
        <v>19</v>
      </c>
      <c r="L116" s="44"/>
      <c r="M116" s="211" t="s">
        <v>19</v>
      </c>
      <c r="N116" s="212" t="s">
        <v>48</v>
      </c>
      <c r="O116" s="84"/>
      <c r="P116" s="213">
        <f>O116*H116</f>
        <v>0</v>
      </c>
      <c r="Q116" s="213">
        <v>0</v>
      </c>
      <c r="R116" s="213">
        <f>Q116*H116</f>
        <v>0</v>
      </c>
      <c r="S116" s="213">
        <v>0</v>
      </c>
      <c r="T116" s="21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138</v>
      </c>
      <c r="AT116" s="215" t="s">
        <v>131</v>
      </c>
      <c r="AU116" s="215" t="s">
        <v>87</v>
      </c>
      <c r="AY116" s="17" t="s">
        <v>128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85</v>
      </c>
      <c r="BK116" s="216">
        <f>ROUND(I116*H116,2)</f>
        <v>0</v>
      </c>
      <c r="BL116" s="17" t="s">
        <v>138</v>
      </c>
      <c r="BM116" s="215" t="s">
        <v>178</v>
      </c>
    </row>
    <row r="117" s="13" customFormat="1">
      <c r="A117" s="13"/>
      <c r="B117" s="228"/>
      <c r="C117" s="229"/>
      <c r="D117" s="230" t="s">
        <v>221</v>
      </c>
      <c r="E117" s="231" t="s">
        <v>19</v>
      </c>
      <c r="F117" s="232" t="s">
        <v>222</v>
      </c>
      <c r="G117" s="229"/>
      <c r="H117" s="233">
        <v>4</v>
      </c>
      <c r="I117" s="234"/>
      <c r="J117" s="229"/>
      <c r="K117" s="229"/>
      <c r="L117" s="235"/>
      <c r="M117" s="236"/>
      <c r="N117" s="237"/>
      <c r="O117" s="237"/>
      <c r="P117" s="237"/>
      <c r="Q117" s="237"/>
      <c r="R117" s="237"/>
      <c r="S117" s="237"/>
      <c r="T117" s="238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9" t="s">
        <v>221</v>
      </c>
      <c r="AU117" s="239" t="s">
        <v>87</v>
      </c>
      <c r="AV117" s="13" t="s">
        <v>87</v>
      </c>
      <c r="AW117" s="13" t="s">
        <v>37</v>
      </c>
      <c r="AX117" s="13" t="s">
        <v>77</v>
      </c>
      <c r="AY117" s="239" t="s">
        <v>128</v>
      </c>
    </row>
    <row r="118" s="14" customFormat="1">
      <c r="A118" s="14"/>
      <c r="B118" s="240"/>
      <c r="C118" s="241"/>
      <c r="D118" s="230" t="s">
        <v>221</v>
      </c>
      <c r="E118" s="242" t="s">
        <v>19</v>
      </c>
      <c r="F118" s="243" t="s">
        <v>223</v>
      </c>
      <c r="G118" s="241"/>
      <c r="H118" s="244">
        <v>4</v>
      </c>
      <c r="I118" s="245"/>
      <c r="J118" s="241"/>
      <c r="K118" s="241"/>
      <c r="L118" s="246"/>
      <c r="M118" s="247"/>
      <c r="N118" s="248"/>
      <c r="O118" s="248"/>
      <c r="P118" s="248"/>
      <c r="Q118" s="248"/>
      <c r="R118" s="248"/>
      <c r="S118" s="248"/>
      <c r="T118" s="249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0" t="s">
        <v>221</v>
      </c>
      <c r="AU118" s="250" t="s">
        <v>87</v>
      </c>
      <c r="AV118" s="14" t="s">
        <v>138</v>
      </c>
      <c r="AW118" s="14" t="s">
        <v>37</v>
      </c>
      <c r="AX118" s="14" t="s">
        <v>85</v>
      </c>
      <c r="AY118" s="250" t="s">
        <v>128</v>
      </c>
    </row>
    <row r="119" s="2" customFormat="1" ht="16.5" customHeight="1">
      <c r="A119" s="38"/>
      <c r="B119" s="39"/>
      <c r="C119" s="204" t="s">
        <v>179</v>
      </c>
      <c r="D119" s="204" t="s">
        <v>131</v>
      </c>
      <c r="E119" s="205" t="s">
        <v>183</v>
      </c>
      <c r="F119" s="206" t="s">
        <v>184</v>
      </c>
      <c r="G119" s="207" t="s">
        <v>134</v>
      </c>
      <c r="H119" s="208">
        <v>4</v>
      </c>
      <c r="I119" s="209"/>
      <c r="J119" s="210">
        <f>ROUND(I119*H119,2)</f>
        <v>0</v>
      </c>
      <c r="K119" s="206" t="s">
        <v>19</v>
      </c>
      <c r="L119" s="44"/>
      <c r="M119" s="211" t="s">
        <v>19</v>
      </c>
      <c r="N119" s="212" t="s">
        <v>48</v>
      </c>
      <c r="O119" s="84"/>
      <c r="P119" s="213">
        <f>O119*H119</f>
        <v>0</v>
      </c>
      <c r="Q119" s="213">
        <v>0</v>
      </c>
      <c r="R119" s="213">
        <f>Q119*H119</f>
        <v>0</v>
      </c>
      <c r="S119" s="213">
        <v>0</v>
      </c>
      <c r="T119" s="214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5" t="s">
        <v>138</v>
      </c>
      <c r="AT119" s="215" t="s">
        <v>131</v>
      </c>
      <c r="AU119" s="215" t="s">
        <v>87</v>
      </c>
      <c r="AY119" s="17" t="s">
        <v>128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17" t="s">
        <v>85</v>
      </c>
      <c r="BK119" s="216">
        <f>ROUND(I119*H119,2)</f>
        <v>0</v>
      </c>
      <c r="BL119" s="17" t="s">
        <v>138</v>
      </c>
      <c r="BM119" s="215" t="s">
        <v>182</v>
      </c>
    </row>
    <row r="120" s="13" customFormat="1">
      <c r="A120" s="13"/>
      <c r="B120" s="228"/>
      <c r="C120" s="229"/>
      <c r="D120" s="230" t="s">
        <v>221</v>
      </c>
      <c r="E120" s="231" t="s">
        <v>19</v>
      </c>
      <c r="F120" s="232" t="s">
        <v>222</v>
      </c>
      <c r="G120" s="229"/>
      <c r="H120" s="233">
        <v>4</v>
      </c>
      <c r="I120" s="234"/>
      <c r="J120" s="229"/>
      <c r="K120" s="229"/>
      <c r="L120" s="235"/>
      <c r="M120" s="236"/>
      <c r="N120" s="237"/>
      <c r="O120" s="237"/>
      <c r="P120" s="237"/>
      <c r="Q120" s="237"/>
      <c r="R120" s="237"/>
      <c r="S120" s="237"/>
      <c r="T120" s="238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9" t="s">
        <v>221</v>
      </c>
      <c r="AU120" s="239" t="s">
        <v>87</v>
      </c>
      <c r="AV120" s="13" t="s">
        <v>87</v>
      </c>
      <c r="AW120" s="13" t="s">
        <v>37</v>
      </c>
      <c r="AX120" s="13" t="s">
        <v>77</v>
      </c>
      <c r="AY120" s="239" t="s">
        <v>128</v>
      </c>
    </row>
    <row r="121" s="14" customFormat="1">
      <c r="A121" s="14"/>
      <c r="B121" s="240"/>
      <c r="C121" s="241"/>
      <c r="D121" s="230" t="s">
        <v>221</v>
      </c>
      <c r="E121" s="242" t="s">
        <v>19</v>
      </c>
      <c r="F121" s="243" t="s">
        <v>223</v>
      </c>
      <c r="G121" s="241"/>
      <c r="H121" s="244">
        <v>4</v>
      </c>
      <c r="I121" s="245"/>
      <c r="J121" s="241"/>
      <c r="K121" s="241"/>
      <c r="L121" s="246"/>
      <c r="M121" s="247"/>
      <c r="N121" s="248"/>
      <c r="O121" s="248"/>
      <c r="P121" s="248"/>
      <c r="Q121" s="248"/>
      <c r="R121" s="248"/>
      <c r="S121" s="248"/>
      <c r="T121" s="249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0" t="s">
        <v>221</v>
      </c>
      <c r="AU121" s="250" t="s">
        <v>87</v>
      </c>
      <c r="AV121" s="14" t="s">
        <v>138</v>
      </c>
      <c r="AW121" s="14" t="s">
        <v>37</v>
      </c>
      <c r="AX121" s="14" t="s">
        <v>85</v>
      </c>
      <c r="AY121" s="250" t="s">
        <v>128</v>
      </c>
    </row>
    <row r="122" s="2" customFormat="1" ht="16.5" customHeight="1">
      <c r="A122" s="38"/>
      <c r="B122" s="39"/>
      <c r="C122" s="204" t="s">
        <v>162</v>
      </c>
      <c r="D122" s="204" t="s">
        <v>131</v>
      </c>
      <c r="E122" s="205" t="s">
        <v>186</v>
      </c>
      <c r="F122" s="206" t="s">
        <v>187</v>
      </c>
      <c r="G122" s="207" t="s">
        <v>134</v>
      </c>
      <c r="H122" s="208">
        <v>4</v>
      </c>
      <c r="I122" s="209"/>
      <c r="J122" s="210">
        <f>ROUND(I122*H122,2)</f>
        <v>0</v>
      </c>
      <c r="K122" s="206" t="s">
        <v>19</v>
      </c>
      <c r="L122" s="44"/>
      <c r="M122" s="211" t="s">
        <v>19</v>
      </c>
      <c r="N122" s="212" t="s">
        <v>48</v>
      </c>
      <c r="O122" s="84"/>
      <c r="P122" s="213">
        <f>O122*H122</f>
        <v>0</v>
      </c>
      <c r="Q122" s="213">
        <v>0</v>
      </c>
      <c r="R122" s="213">
        <f>Q122*H122</f>
        <v>0</v>
      </c>
      <c r="S122" s="213">
        <v>0</v>
      </c>
      <c r="T122" s="214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5" t="s">
        <v>138</v>
      </c>
      <c r="AT122" s="215" t="s">
        <v>131</v>
      </c>
      <c r="AU122" s="215" t="s">
        <v>87</v>
      </c>
      <c r="AY122" s="17" t="s">
        <v>128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7" t="s">
        <v>85</v>
      </c>
      <c r="BK122" s="216">
        <f>ROUND(I122*H122,2)</f>
        <v>0</v>
      </c>
      <c r="BL122" s="17" t="s">
        <v>138</v>
      </c>
      <c r="BM122" s="215" t="s">
        <v>185</v>
      </c>
    </row>
    <row r="123" s="13" customFormat="1">
      <c r="A123" s="13"/>
      <c r="B123" s="228"/>
      <c r="C123" s="229"/>
      <c r="D123" s="230" t="s">
        <v>221</v>
      </c>
      <c r="E123" s="231" t="s">
        <v>19</v>
      </c>
      <c r="F123" s="232" t="s">
        <v>222</v>
      </c>
      <c r="G123" s="229"/>
      <c r="H123" s="233">
        <v>4</v>
      </c>
      <c r="I123" s="234"/>
      <c r="J123" s="229"/>
      <c r="K123" s="229"/>
      <c r="L123" s="235"/>
      <c r="M123" s="236"/>
      <c r="N123" s="237"/>
      <c r="O123" s="237"/>
      <c r="P123" s="237"/>
      <c r="Q123" s="237"/>
      <c r="R123" s="237"/>
      <c r="S123" s="237"/>
      <c r="T123" s="238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9" t="s">
        <v>221</v>
      </c>
      <c r="AU123" s="239" t="s">
        <v>87</v>
      </c>
      <c r="AV123" s="13" t="s">
        <v>87</v>
      </c>
      <c r="AW123" s="13" t="s">
        <v>37</v>
      </c>
      <c r="AX123" s="13" t="s">
        <v>77</v>
      </c>
      <c r="AY123" s="239" t="s">
        <v>128</v>
      </c>
    </row>
    <row r="124" s="14" customFormat="1">
      <c r="A124" s="14"/>
      <c r="B124" s="240"/>
      <c r="C124" s="241"/>
      <c r="D124" s="230" t="s">
        <v>221</v>
      </c>
      <c r="E124" s="242" t="s">
        <v>19</v>
      </c>
      <c r="F124" s="243" t="s">
        <v>223</v>
      </c>
      <c r="G124" s="241"/>
      <c r="H124" s="244">
        <v>4</v>
      </c>
      <c r="I124" s="245"/>
      <c r="J124" s="241"/>
      <c r="K124" s="241"/>
      <c r="L124" s="246"/>
      <c r="M124" s="247"/>
      <c r="N124" s="248"/>
      <c r="O124" s="248"/>
      <c r="P124" s="248"/>
      <c r="Q124" s="248"/>
      <c r="R124" s="248"/>
      <c r="S124" s="248"/>
      <c r="T124" s="249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0" t="s">
        <v>221</v>
      </c>
      <c r="AU124" s="250" t="s">
        <v>87</v>
      </c>
      <c r="AV124" s="14" t="s">
        <v>138</v>
      </c>
      <c r="AW124" s="14" t="s">
        <v>37</v>
      </c>
      <c r="AX124" s="14" t="s">
        <v>85</v>
      </c>
      <c r="AY124" s="250" t="s">
        <v>128</v>
      </c>
    </row>
    <row r="125" s="2" customFormat="1" ht="16.5" customHeight="1">
      <c r="A125" s="38"/>
      <c r="B125" s="39"/>
      <c r="C125" s="204" t="s">
        <v>8</v>
      </c>
      <c r="D125" s="204" t="s">
        <v>131</v>
      </c>
      <c r="E125" s="205" t="s">
        <v>189</v>
      </c>
      <c r="F125" s="206" t="s">
        <v>190</v>
      </c>
      <c r="G125" s="207" t="s">
        <v>134</v>
      </c>
      <c r="H125" s="208">
        <v>4</v>
      </c>
      <c r="I125" s="209"/>
      <c r="J125" s="210">
        <f>ROUND(I125*H125,2)</f>
        <v>0</v>
      </c>
      <c r="K125" s="206" t="s">
        <v>19</v>
      </c>
      <c r="L125" s="44"/>
      <c r="M125" s="211" t="s">
        <v>19</v>
      </c>
      <c r="N125" s="212" t="s">
        <v>48</v>
      </c>
      <c r="O125" s="84"/>
      <c r="P125" s="213">
        <f>O125*H125</f>
        <v>0</v>
      </c>
      <c r="Q125" s="213">
        <v>0</v>
      </c>
      <c r="R125" s="213">
        <f>Q125*H125</f>
        <v>0</v>
      </c>
      <c r="S125" s="213">
        <v>0</v>
      </c>
      <c r="T125" s="214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15" t="s">
        <v>138</v>
      </c>
      <c r="AT125" s="215" t="s">
        <v>131</v>
      </c>
      <c r="AU125" s="215" t="s">
        <v>87</v>
      </c>
      <c r="AY125" s="17" t="s">
        <v>128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7" t="s">
        <v>85</v>
      </c>
      <c r="BK125" s="216">
        <f>ROUND(I125*H125,2)</f>
        <v>0</v>
      </c>
      <c r="BL125" s="17" t="s">
        <v>138</v>
      </c>
      <c r="BM125" s="215" t="s">
        <v>188</v>
      </c>
    </row>
    <row r="126" s="13" customFormat="1">
      <c r="A126" s="13"/>
      <c r="B126" s="228"/>
      <c r="C126" s="229"/>
      <c r="D126" s="230" t="s">
        <v>221</v>
      </c>
      <c r="E126" s="231" t="s">
        <v>19</v>
      </c>
      <c r="F126" s="232" t="s">
        <v>222</v>
      </c>
      <c r="G126" s="229"/>
      <c r="H126" s="233">
        <v>4</v>
      </c>
      <c r="I126" s="234"/>
      <c r="J126" s="229"/>
      <c r="K126" s="229"/>
      <c r="L126" s="235"/>
      <c r="M126" s="236"/>
      <c r="N126" s="237"/>
      <c r="O126" s="237"/>
      <c r="P126" s="237"/>
      <c r="Q126" s="237"/>
      <c r="R126" s="237"/>
      <c r="S126" s="237"/>
      <c r="T126" s="238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9" t="s">
        <v>221</v>
      </c>
      <c r="AU126" s="239" t="s">
        <v>87</v>
      </c>
      <c r="AV126" s="13" t="s">
        <v>87</v>
      </c>
      <c r="AW126" s="13" t="s">
        <v>37</v>
      </c>
      <c r="AX126" s="13" t="s">
        <v>77</v>
      </c>
      <c r="AY126" s="239" t="s">
        <v>128</v>
      </c>
    </row>
    <row r="127" s="14" customFormat="1">
      <c r="A127" s="14"/>
      <c r="B127" s="240"/>
      <c r="C127" s="241"/>
      <c r="D127" s="230" t="s">
        <v>221</v>
      </c>
      <c r="E127" s="242" t="s">
        <v>19</v>
      </c>
      <c r="F127" s="243" t="s">
        <v>223</v>
      </c>
      <c r="G127" s="241"/>
      <c r="H127" s="244">
        <v>4</v>
      </c>
      <c r="I127" s="245"/>
      <c r="J127" s="241"/>
      <c r="K127" s="241"/>
      <c r="L127" s="246"/>
      <c r="M127" s="247"/>
      <c r="N127" s="248"/>
      <c r="O127" s="248"/>
      <c r="P127" s="248"/>
      <c r="Q127" s="248"/>
      <c r="R127" s="248"/>
      <c r="S127" s="248"/>
      <c r="T127" s="249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0" t="s">
        <v>221</v>
      </c>
      <c r="AU127" s="250" t="s">
        <v>87</v>
      </c>
      <c r="AV127" s="14" t="s">
        <v>138</v>
      </c>
      <c r="AW127" s="14" t="s">
        <v>37</v>
      </c>
      <c r="AX127" s="14" t="s">
        <v>85</v>
      </c>
      <c r="AY127" s="250" t="s">
        <v>128</v>
      </c>
    </row>
    <row r="128" s="2" customFormat="1" ht="16.5" customHeight="1">
      <c r="A128" s="38"/>
      <c r="B128" s="39"/>
      <c r="C128" s="204" t="s">
        <v>135</v>
      </c>
      <c r="D128" s="204" t="s">
        <v>131</v>
      </c>
      <c r="E128" s="205" t="s">
        <v>193</v>
      </c>
      <c r="F128" s="206" t="s">
        <v>194</v>
      </c>
      <c r="G128" s="207" t="s">
        <v>134</v>
      </c>
      <c r="H128" s="208">
        <v>4</v>
      </c>
      <c r="I128" s="209"/>
      <c r="J128" s="210">
        <f>ROUND(I128*H128,2)</f>
        <v>0</v>
      </c>
      <c r="K128" s="206" t="s">
        <v>19</v>
      </c>
      <c r="L128" s="44"/>
      <c r="M128" s="211" t="s">
        <v>19</v>
      </c>
      <c r="N128" s="212" t="s">
        <v>48</v>
      </c>
      <c r="O128" s="84"/>
      <c r="P128" s="213">
        <f>O128*H128</f>
        <v>0</v>
      </c>
      <c r="Q128" s="213">
        <v>0</v>
      </c>
      <c r="R128" s="213">
        <f>Q128*H128</f>
        <v>0</v>
      </c>
      <c r="S128" s="213">
        <v>0</v>
      </c>
      <c r="T128" s="21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5" t="s">
        <v>138</v>
      </c>
      <c r="AT128" s="215" t="s">
        <v>131</v>
      </c>
      <c r="AU128" s="215" t="s">
        <v>87</v>
      </c>
      <c r="AY128" s="17" t="s">
        <v>128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7" t="s">
        <v>85</v>
      </c>
      <c r="BK128" s="216">
        <f>ROUND(I128*H128,2)</f>
        <v>0</v>
      </c>
      <c r="BL128" s="17" t="s">
        <v>138</v>
      </c>
      <c r="BM128" s="215" t="s">
        <v>191</v>
      </c>
    </row>
    <row r="129" s="13" customFormat="1">
      <c r="A129" s="13"/>
      <c r="B129" s="228"/>
      <c r="C129" s="229"/>
      <c r="D129" s="230" t="s">
        <v>221</v>
      </c>
      <c r="E129" s="231" t="s">
        <v>19</v>
      </c>
      <c r="F129" s="232" t="s">
        <v>222</v>
      </c>
      <c r="G129" s="229"/>
      <c r="H129" s="233">
        <v>4</v>
      </c>
      <c r="I129" s="234"/>
      <c r="J129" s="229"/>
      <c r="K129" s="229"/>
      <c r="L129" s="235"/>
      <c r="M129" s="236"/>
      <c r="N129" s="237"/>
      <c r="O129" s="237"/>
      <c r="P129" s="237"/>
      <c r="Q129" s="237"/>
      <c r="R129" s="237"/>
      <c r="S129" s="237"/>
      <c r="T129" s="23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9" t="s">
        <v>221</v>
      </c>
      <c r="AU129" s="239" t="s">
        <v>87</v>
      </c>
      <c r="AV129" s="13" t="s">
        <v>87</v>
      </c>
      <c r="AW129" s="13" t="s">
        <v>37</v>
      </c>
      <c r="AX129" s="13" t="s">
        <v>77</v>
      </c>
      <c r="AY129" s="239" t="s">
        <v>128</v>
      </c>
    </row>
    <row r="130" s="14" customFormat="1">
      <c r="A130" s="14"/>
      <c r="B130" s="240"/>
      <c r="C130" s="241"/>
      <c r="D130" s="230" t="s">
        <v>221</v>
      </c>
      <c r="E130" s="242" t="s">
        <v>19</v>
      </c>
      <c r="F130" s="243" t="s">
        <v>223</v>
      </c>
      <c r="G130" s="241"/>
      <c r="H130" s="244">
        <v>4</v>
      </c>
      <c r="I130" s="245"/>
      <c r="J130" s="241"/>
      <c r="K130" s="241"/>
      <c r="L130" s="246"/>
      <c r="M130" s="247"/>
      <c r="N130" s="248"/>
      <c r="O130" s="248"/>
      <c r="P130" s="248"/>
      <c r="Q130" s="248"/>
      <c r="R130" s="248"/>
      <c r="S130" s="248"/>
      <c r="T130" s="249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0" t="s">
        <v>221</v>
      </c>
      <c r="AU130" s="250" t="s">
        <v>87</v>
      </c>
      <c r="AV130" s="14" t="s">
        <v>138</v>
      </c>
      <c r="AW130" s="14" t="s">
        <v>37</v>
      </c>
      <c r="AX130" s="14" t="s">
        <v>85</v>
      </c>
      <c r="AY130" s="250" t="s">
        <v>128</v>
      </c>
    </row>
    <row r="131" s="2" customFormat="1" ht="16.5" customHeight="1">
      <c r="A131" s="38"/>
      <c r="B131" s="39"/>
      <c r="C131" s="204" t="s">
        <v>192</v>
      </c>
      <c r="D131" s="204" t="s">
        <v>131</v>
      </c>
      <c r="E131" s="205" t="s">
        <v>210</v>
      </c>
      <c r="F131" s="206" t="s">
        <v>211</v>
      </c>
      <c r="G131" s="207" t="s">
        <v>134</v>
      </c>
      <c r="H131" s="208">
        <v>4</v>
      </c>
      <c r="I131" s="209"/>
      <c r="J131" s="210">
        <f>ROUND(I131*H131,2)</f>
        <v>0</v>
      </c>
      <c r="K131" s="206" t="s">
        <v>19</v>
      </c>
      <c r="L131" s="44"/>
      <c r="M131" s="211" t="s">
        <v>19</v>
      </c>
      <c r="N131" s="212" t="s">
        <v>48</v>
      </c>
      <c r="O131" s="84"/>
      <c r="P131" s="213">
        <f>O131*H131</f>
        <v>0</v>
      </c>
      <c r="Q131" s="213">
        <v>0</v>
      </c>
      <c r="R131" s="213">
        <f>Q131*H131</f>
        <v>0</v>
      </c>
      <c r="S131" s="213">
        <v>0</v>
      </c>
      <c r="T131" s="214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5" t="s">
        <v>138</v>
      </c>
      <c r="AT131" s="215" t="s">
        <v>131</v>
      </c>
      <c r="AU131" s="215" t="s">
        <v>87</v>
      </c>
      <c r="AY131" s="17" t="s">
        <v>128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7" t="s">
        <v>85</v>
      </c>
      <c r="BK131" s="216">
        <f>ROUND(I131*H131,2)</f>
        <v>0</v>
      </c>
      <c r="BL131" s="17" t="s">
        <v>138</v>
      </c>
      <c r="BM131" s="215" t="s">
        <v>195</v>
      </c>
    </row>
    <row r="132" s="13" customFormat="1">
      <c r="A132" s="13"/>
      <c r="B132" s="228"/>
      <c r="C132" s="229"/>
      <c r="D132" s="230" t="s">
        <v>221</v>
      </c>
      <c r="E132" s="231" t="s">
        <v>19</v>
      </c>
      <c r="F132" s="232" t="s">
        <v>222</v>
      </c>
      <c r="G132" s="229"/>
      <c r="H132" s="233">
        <v>4</v>
      </c>
      <c r="I132" s="234"/>
      <c r="J132" s="229"/>
      <c r="K132" s="229"/>
      <c r="L132" s="235"/>
      <c r="M132" s="236"/>
      <c r="N132" s="237"/>
      <c r="O132" s="237"/>
      <c r="P132" s="237"/>
      <c r="Q132" s="237"/>
      <c r="R132" s="237"/>
      <c r="S132" s="237"/>
      <c r="T132" s="23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9" t="s">
        <v>221</v>
      </c>
      <c r="AU132" s="239" t="s">
        <v>87</v>
      </c>
      <c r="AV132" s="13" t="s">
        <v>87</v>
      </c>
      <c r="AW132" s="13" t="s">
        <v>37</v>
      </c>
      <c r="AX132" s="13" t="s">
        <v>77</v>
      </c>
      <c r="AY132" s="239" t="s">
        <v>128</v>
      </c>
    </row>
    <row r="133" s="14" customFormat="1">
      <c r="A133" s="14"/>
      <c r="B133" s="240"/>
      <c r="C133" s="241"/>
      <c r="D133" s="230" t="s">
        <v>221</v>
      </c>
      <c r="E133" s="242" t="s">
        <v>19</v>
      </c>
      <c r="F133" s="243" t="s">
        <v>223</v>
      </c>
      <c r="G133" s="241"/>
      <c r="H133" s="244">
        <v>4</v>
      </c>
      <c r="I133" s="245"/>
      <c r="J133" s="241"/>
      <c r="K133" s="241"/>
      <c r="L133" s="246"/>
      <c r="M133" s="247"/>
      <c r="N133" s="248"/>
      <c r="O133" s="248"/>
      <c r="P133" s="248"/>
      <c r="Q133" s="248"/>
      <c r="R133" s="248"/>
      <c r="S133" s="248"/>
      <c r="T133" s="249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0" t="s">
        <v>221</v>
      </c>
      <c r="AU133" s="250" t="s">
        <v>87</v>
      </c>
      <c r="AV133" s="14" t="s">
        <v>138</v>
      </c>
      <c r="AW133" s="14" t="s">
        <v>37</v>
      </c>
      <c r="AX133" s="14" t="s">
        <v>85</v>
      </c>
      <c r="AY133" s="250" t="s">
        <v>128</v>
      </c>
    </row>
    <row r="134" s="2" customFormat="1" ht="16.5" customHeight="1">
      <c r="A134" s="38"/>
      <c r="B134" s="39"/>
      <c r="C134" s="204" t="s">
        <v>168</v>
      </c>
      <c r="D134" s="204" t="s">
        <v>131</v>
      </c>
      <c r="E134" s="205" t="s">
        <v>214</v>
      </c>
      <c r="F134" s="206" t="s">
        <v>215</v>
      </c>
      <c r="G134" s="207" t="s">
        <v>134</v>
      </c>
      <c r="H134" s="208">
        <v>4</v>
      </c>
      <c r="I134" s="209"/>
      <c r="J134" s="210">
        <f>ROUND(I134*H134,2)</f>
        <v>0</v>
      </c>
      <c r="K134" s="206" t="s">
        <v>19</v>
      </c>
      <c r="L134" s="44"/>
      <c r="M134" s="211" t="s">
        <v>19</v>
      </c>
      <c r="N134" s="212" t="s">
        <v>48</v>
      </c>
      <c r="O134" s="84"/>
      <c r="P134" s="213">
        <f>O134*H134</f>
        <v>0</v>
      </c>
      <c r="Q134" s="213">
        <v>0</v>
      </c>
      <c r="R134" s="213">
        <f>Q134*H134</f>
        <v>0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138</v>
      </c>
      <c r="AT134" s="215" t="s">
        <v>131</v>
      </c>
      <c r="AU134" s="215" t="s">
        <v>87</v>
      </c>
      <c r="AY134" s="17" t="s">
        <v>128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85</v>
      </c>
      <c r="BK134" s="216">
        <f>ROUND(I134*H134,2)</f>
        <v>0</v>
      </c>
      <c r="BL134" s="17" t="s">
        <v>138</v>
      </c>
      <c r="BM134" s="215" t="s">
        <v>198</v>
      </c>
    </row>
    <row r="135" s="13" customFormat="1">
      <c r="A135" s="13"/>
      <c r="B135" s="228"/>
      <c r="C135" s="229"/>
      <c r="D135" s="230" t="s">
        <v>221</v>
      </c>
      <c r="E135" s="231" t="s">
        <v>19</v>
      </c>
      <c r="F135" s="232" t="s">
        <v>222</v>
      </c>
      <c r="G135" s="229"/>
      <c r="H135" s="233">
        <v>4</v>
      </c>
      <c r="I135" s="234"/>
      <c r="J135" s="229"/>
      <c r="K135" s="229"/>
      <c r="L135" s="235"/>
      <c r="M135" s="236"/>
      <c r="N135" s="237"/>
      <c r="O135" s="237"/>
      <c r="P135" s="237"/>
      <c r="Q135" s="237"/>
      <c r="R135" s="237"/>
      <c r="S135" s="237"/>
      <c r="T135" s="23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9" t="s">
        <v>221</v>
      </c>
      <c r="AU135" s="239" t="s">
        <v>87</v>
      </c>
      <c r="AV135" s="13" t="s">
        <v>87</v>
      </c>
      <c r="AW135" s="13" t="s">
        <v>37</v>
      </c>
      <c r="AX135" s="13" t="s">
        <v>77</v>
      </c>
      <c r="AY135" s="239" t="s">
        <v>128</v>
      </c>
    </row>
    <row r="136" s="14" customFormat="1">
      <c r="A136" s="14"/>
      <c r="B136" s="240"/>
      <c r="C136" s="241"/>
      <c r="D136" s="230" t="s">
        <v>221</v>
      </c>
      <c r="E136" s="242" t="s">
        <v>19</v>
      </c>
      <c r="F136" s="243" t="s">
        <v>223</v>
      </c>
      <c r="G136" s="241"/>
      <c r="H136" s="244">
        <v>4</v>
      </c>
      <c r="I136" s="245"/>
      <c r="J136" s="241"/>
      <c r="K136" s="241"/>
      <c r="L136" s="246"/>
      <c r="M136" s="247"/>
      <c r="N136" s="248"/>
      <c r="O136" s="248"/>
      <c r="P136" s="248"/>
      <c r="Q136" s="248"/>
      <c r="R136" s="248"/>
      <c r="S136" s="248"/>
      <c r="T136" s="249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0" t="s">
        <v>221</v>
      </c>
      <c r="AU136" s="250" t="s">
        <v>87</v>
      </c>
      <c r="AV136" s="14" t="s">
        <v>138</v>
      </c>
      <c r="AW136" s="14" t="s">
        <v>37</v>
      </c>
      <c r="AX136" s="14" t="s">
        <v>85</v>
      </c>
      <c r="AY136" s="250" t="s">
        <v>128</v>
      </c>
    </row>
    <row r="137" s="2" customFormat="1" ht="24.15" customHeight="1">
      <c r="A137" s="38"/>
      <c r="B137" s="39"/>
      <c r="C137" s="204" t="s">
        <v>199</v>
      </c>
      <c r="D137" s="204" t="s">
        <v>131</v>
      </c>
      <c r="E137" s="205" t="s">
        <v>200</v>
      </c>
      <c r="F137" s="206" t="s">
        <v>201</v>
      </c>
      <c r="G137" s="207" t="s">
        <v>142</v>
      </c>
      <c r="H137" s="217"/>
      <c r="I137" s="209"/>
      <c r="J137" s="210">
        <f>ROUND(I137*H137,2)</f>
        <v>0</v>
      </c>
      <c r="K137" s="206" t="s">
        <v>19</v>
      </c>
      <c r="L137" s="44"/>
      <c r="M137" s="211" t="s">
        <v>19</v>
      </c>
      <c r="N137" s="212" t="s">
        <v>48</v>
      </c>
      <c r="O137" s="84"/>
      <c r="P137" s="213">
        <f>O137*H137</f>
        <v>0</v>
      </c>
      <c r="Q137" s="213">
        <v>0</v>
      </c>
      <c r="R137" s="213">
        <f>Q137*H137</f>
        <v>0</v>
      </c>
      <c r="S137" s="213">
        <v>0</v>
      </c>
      <c r="T137" s="21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5" t="s">
        <v>138</v>
      </c>
      <c r="AT137" s="215" t="s">
        <v>131</v>
      </c>
      <c r="AU137" s="215" t="s">
        <v>87</v>
      </c>
      <c r="AY137" s="17" t="s">
        <v>128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7" t="s">
        <v>85</v>
      </c>
      <c r="BK137" s="216">
        <f>ROUND(I137*H137,2)</f>
        <v>0</v>
      </c>
      <c r="BL137" s="17" t="s">
        <v>138</v>
      </c>
      <c r="BM137" s="215" t="s">
        <v>202</v>
      </c>
    </row>
    <row r="138" s="2" customFormat="1" ht="24.15" customHeight="1">
      <c r="A138" s="38"/>
      <c r="B138" s="39"/>
      <c r="C138" s="204" t="s">
        <v>171</v>
      </c>
      <c r="D138" s="204" t="s">
        <v>131</v>
      </c>
      <c r="E138" s="205" t="s">
        <v>203</v>
      </c>
      <c r="F138" s="206" t="s">
        <v>204</v>
      </c>
      <c r="G138" s="207" t="s">
        <v>142</v>
      </c>
      <c r="H138" s="217"/>
      <c r="I138" s="209"/>
      <c r="J138" s="210">
        <f>ROUND(I138*H138,2)</f>
        <v>0</v>
      </c>
      <c r="K138" s="206" t="s">
        <v>19</v>
      </c>
      <c r="L138" s="44"/>
      <c r="M138" s="223" t="s">
        <v>19</v>
      </c>
      <c r="N138" s="224" t="s">
        <v>48</v>
      </c>
      <c r="O138" s="225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5" t="s">
        <v>138</v>
      </c>
      <c r="AT138" s="215" t="s">
        <v>131</v>
      </c>
      <c r="AU138" s="215" t="s">
        <v>87</v>
      </c>
      <c r="AY138" s="17" t="s">
        <v>128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7" t="s">
        <v>85</v>
      </c>
      <c r="BK138" s="216">
        <f>ROUND(I138*H138,2)</f>
        <v>0</v>
      </c>
      <c r="BL138" s="17" t="s">
        <v>138</v>
      </c>
      <c r="BM138" s="215" t="s">
        <v>205</v>
      </c>
    </row>
    <row r="139" s="2" customFormat="1" ht="6.96" customHeight="1">
      <c r="A139" s="38"/>
      <c r="B139" s="59"/>
      <c r="C139" s="60"/>
      <c r="D139" s="60"/>
      <c r="E139" s="60"/>
      <c r="F139" s="60"/>
      <c r="G139" s="60"/>
      <c r="H139" s="60"/>
      <c r="I139" s="60"/>
      <c r="J139" s="60"/>
      <c r="K139" s="60"/>
      <c r="L139" s="44"/>
      <c r="M139" s="38"/>
      <c r="O139" s="38"/>
      <c r="P139" s="38"/>
      <c r="Q139" s="38"/>
      <c r="R139" s="38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</sheetData>
  <sheetProtection sheet="1" autoFilter="0" formatColumns="0" formatRows="0" objects="1" scenarios="1" spinCount="100000" saltValue="mERe31A8VRnMdRMIyFopR1+pk+vZOjQx1s2aBYsnLQEUwiSDsNGhbnofJa5ntZhfrKeZ+sye2hQlgtWH+oOi4A==" hashValue="AU8gVUerq+YXNNO8sIx3KoZMPaiTt66XB6vbjB8bmLjEXseQujrmP/kDGA/twfEE69kcECvPgrylTMT8OLCYXA==" algorithmName="SHA-512" password="CC35"/>
  <autoFilter ref="C81:K138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92" r:id="rId1" display="https://podminky.urs.cz/item/CS_URS_2023_01/998766204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102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87</v>
      </c>
    </row>
    <row r="4" s="1" customFormat="1" ht="24.96" customHeight="1">
      <c r="B4" s="20"/>
      <c r="D4" s="130" t="s">
        <v>103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Zvýšení kapacity koleje Blanice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104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226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28. 4. 2023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30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26</v>
      </c>
      <c r="J20" s="136" t="s">
        <v>34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35</v>
      </c>
      <c r="F21" s="38"/>
      <c r="G21" s="38"/>
      <c r="H21" s="38"/>
      <c r="I21" s="132" t="s">
        <v>29</v>
      </c>
      <c r="J21" s="136" t="s">
        <v>36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38</v>
      </c>
      <c r="E23" s="38"/>
      <c r="F23" s="38"/>
      <c r="G23" s="38"/>
      <c r="H23" s="38"/>
      <c r="I23" s="132" t="s">
        <v>26</v>
      </c>
      <c r="J23" s="136" t="s">
        <v>39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40</v>
      </c>
      <c r="F24" s="38"/>
      <c r="G24" s="38"/>
      <c r="H24" s="38"/>
      <c r="I24" s="132" t="s">
        <v>29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41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43</v>
      </c>
      <c r="E30" s="38"/>
      <c r="F30" s="38"/>
      <c r="G30" s="38"/>
      <c r="H30" s="38"/>
      <c r="I30" s="38"/>
      <c r="J30" s="144">
        <f>ROUND(J84,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45</v>
      </c>
      <c r="G32" s="38"/>
      <c r="H32" s="38"/>
      <c r="I32" s="145" t="s">
        <v>44</v>
      </c>
      <c r="J32" s="145" t="s">
        <v>46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47</v>
      </c>
      <c r="E33" s="132" t="s">
        <v>48</v>
      </c>
      <c r="F33" s="147">
        <f>ROUND((SUM(BE84:BE97)),  2)</f>
        <v>0</v>
      </c>
      <c r="G33" s="38"/>
      <c r="H33" s="38"/>
      <c r="I33" s="148">
        <v>0.20999999999999999</v>
      </c>
      <c r="J33" s="147">
        <f>ROUND(((SUM(BE84:BE97))*I33),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49</v>
      </c>
      <c r="F34" s="147">
        <f>ROUND((SUM(BF84:BF97)),  2)</f>
        <v>0</v>
      </c>
      <c r="G34" s="38"/>
      <c r="H34" s="38"/>
      <c r="I34" s="148">
        <v>0.14999999999999999</v>
      </c>
      <c r="J34" s="147">
        <f>ROUND(((SUM(BF84:BF97))*I34),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50</v>
      </c>
      <c r="F35" s="147">
        <f>ROUND((SUM(BG84:BG97)),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51</v>
      </c>
      <c r="F36" s="147">
        <f>ROUND((SUM(BH84:BH97)),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52</v>
      </c>
      <c r="F37" s="147">
        <f>ROUND((SUM(BI84:BI97)),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53</v>
      </c>
      <c r="E39" s="151"/>
      <c r="F39" s="151"/>
      <c r="G39" s="152" t="s">
        <v>54</v>
      </c>
      <c r="H39" s="153" t="s">
        <v>55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106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Zvýšení kapacity koleje Blanice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104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VRN - Vedlejší rozpočtové...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Chemická 953, 148 00, Praha 4</v>
      </c>
      <c r="G52" s="40"/>
      <c r="H52" s="40"/>
      <c r="I52" s="32" t="s">
        <v>23</v>
      </c>
      <c r="J52" s="72" t="str">
        <f>IF(J12="","",J12)</f>
        <v>28. 4. 2023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Vysoká škola ekonomická v Praze</v>
      </c>
      <c r="G54" s="40"/>
      <c r="H54" s="40"/>
      <c r="I54" s="32" t="s">
        <v>33</v>
      </c>
      <c r="J54" s="36" t="str">
        <f>E21</f>
        <v>Drobný Architects,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38</v>
      </c>
      <c r="J55" s="36" t="str">
        <f>E24</f>
        <v>Ing. Jaroslav Stolička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107</v>
      </c>
      <c r="D57" s="162"/>
      <c r="E57" s="162"/>
      <c r="F57" s="162"/>
      <c r="G57" s="162"/>
      <c r="H57" s="162"/>
      <c r="I57" s="162"/>
      <c r="J57" s="163" t="s">
        <v>108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75</v>
      </c>
      <c r="D59" s="40"/>
      <c r="E59" s="40"/>
      <c r="F59" s="40"/>
      <c r="G59" s="40"/>
      <c r="H59" s="40"/>
      <c r="I59" s="40"/>
      <c r="J59" s="102">
        <f>J84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109</v>
      </c>
    </row>
    <row r="60" s="9" customFormat="1" ht="24.96" customHeight="1">
      <c r="A60" s="9"/>
      <c r="B60" s="165"/>
      <c r="C60" s="166"/>
      <c r="D60" s="167" t="s">
        <v>227</v>
      </c>
      <c r="E60" s="168"/>
      <c r="F60" s="168"/>
      <c r="G60" s="168"/>
      <c r="H60" s="168"/>
      <c r="I60" s="168"/>
      <c r="J60" s="169">
        <f>J85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228</v>
      </c>
      <c r="E61" s="174"/>
      <c r="F61" s="174"/>
      <c r="G61" s="174"/>
      <c r="H61" s="174"/>
      <c r="I61" s="174"/>
      <c r="J61" s="175">
        <f>J86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229</v>
      </c>
      <c r="E62" s="174"/>
      <c r="F62" s="174"/>
      <c r="G62" s="174"/>
      <c r="H62" s="174"/>
      <c r="I62" s="174"/>
      <c r="J62" s="175">
        <f>J89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230</v>
      </c>
      <c r="E63" s="174"/>
      <c r="F63" s="174"/>
      <c r="G63" s="174"/>
      <c r="H63" s="174"/>
      <c r="I63" s="174"/>
      <c r="J63" s="175">
        <f>J92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1"/>
      <c r="C64" s="172"/>
      <c r="D64" s="173" t="s">
        <v>231</v>
      </c>
      <c r="E64" s="174"/>
      <c r="F64" s="174"/>
      <c r="G64" s="174"/>
      <c r="H64" s="174"/>
      <c r="I64" s="174"/>
      <c r="J64" s="175">
        <f>J95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113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60" t="str">
        <f>E7</f>
        <v>Zvýšení kapacity koleje Blanice</v>
      </c>
      <c r="F74" s="32"/>
      <c r="G74" s="32"/>
      <c r="H74" s="32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104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69" t="str">
        <f>E9</f>
        <v>VRN - Vedlejší rozpočtové...</v>
      </c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21</v>
      </c>
      <c r="D78" s="40"/>
      <c r="E78" s="40"/>
      <c r="F78" s="27" t="str">
        <f>F12</f>
        <v>Chemická 953, 148 00, Praha 4</v>
      </c>
      <c r="G78" s="40"/>
      <c r="H78" s="40"/>
      <c r="I78" s="32" t="s">
        <v>23</v>
      </c>
      <c r="J78" s="72" t="str">
        <f>IF(J12="","",J12)</f>
        <v>28. 4. 2023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25.65" customHeight="1">
      <c r="A80" s="38"/>
      <c r="B80" s="39"/>
      <c r="C80" s="32" t="s">
        <v>25</v>
      </c>
      <c r="D80" s="40"/>
      <c r="E80" s="40"/>
      <c r="F80" s="27" t="str">
        <f>E15</f>
        <v>Vysoká škola ekonomická v Praze</v>
      </c>
      <c r="G80" s="40"/>
      <c r="H80" s="40"/>
      <c r="I80" s="32" t="s">
        <v>33</v>
      </c>
      <c r="J80" s="36" t="str">
        <f>E21</f>
        <v>Drobný Architects, s.r.o.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31</v>
      </c>
      <c r="D81" s="40"/>
      <c r="E81" s="40"/>
      <c r="F81" s="27" t="str">
        <f>IF(E18="","",E18)</f>
        <v>Vyplň údaj</v>
      </c>
      <c r="G81" s="40"/>
      <c r="H81" s="40"/>
      <c r="I81" s="32" t="s">
        <v>38</v>
      </c>
      <c r="J81" s="36" t="str">
        <f>E24</f>
        <v>Ing. Jaroslav Stolička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0.32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11" customFormat="1" ht="29.28" customHeight="1">
      <c r="A83" s="177"/>
      <c r="B83" s="178"/>
      <c r="C83" s="179" t="s">
        <v>114</v>
      </c>
      <c r="D83" s="180" t="s">
        <v>62</v>
      </c>
      <c r="E83" s="180" t="s">
        <v>58</v>
      </c>
      <c r="F83" s="180" t="s">
        <v>59</v>
      </c>
      <c r="G83" s="180" t="s">
        <v>115</v>
      </c>
      <c r="H83" s="180" t="s">
        <v>116</v>
      </c>
      <c r="I83" s="180" t="s">
        <v>117</v>
      </c>
      <c r="J83" s="180" t="s">
        <v>108</v>
      </c>
      <c r="K83" s="181" t="s">
        <v>118</v>
      </c>
      <c r="L83" s="182"/>
      <c r="M83" s="92" t="s">
        <v>19</v>
      </c>
      <c r="N83" s="93" t="s">
        <v>47</v>
      </c>
      <c r="O83" s="93" t="s">
        <v>119</v>
      </c>
      <c r="P83" s="93" t="s">
        <v>120</v>
      </c>
      <c r="Q83" s="93" t="s">
        <v>121</v>
      </c>
      <c r="R83" s="93" t="s">
        <v>122</v>
      </c>
      <c r="S83" s="93" t="s">
        <v>123</v>
      </c>
      <c r="T83" s="94" t="s">
        <v>124</v>
      </c>
      <c r="U83" s="177"/>
      <c r="V83" s="177"/>
      <c r="W83" s="177"/>
      <c r="X83" s="177"/>
      <c r="Y83" s="177"/>
      <c r="Z83" s="177"/>
      <c r="AA83" s="177"/>
      <c r="AB83" s="177"/>
      <c r="AC83" s="177"/>
      <c r="AD83" s="177"/>
      <c r="AE83" s="177"/>
    </row>
    <row r="84" s="2" customFormat="1" ht="22.8" customHeight="1">
      <c r="A84" s="38"/>
      <c r="B84" s="39"/>
      <c r="C84" s="99" t="s">
        <v>125</v>
      </c>
      <c r="D84" s="40"/>
      <c r="E84" s="40"/>
      <c r="F84" s="40"/>
      <c r="G84" s="40"/>
      <c r="H84" s="40"/>
      <c r="I84" s="40"/>
      <c r="J84" s="183">
        <f>BK84</f>
        <v>0</v>
      </c>
      <c r="K84" s="40"/>
      <c r="L84" s="44"/>
      <c r="M84" s="95"/>
      <c r="N84" s="184"/>
      <c r="O84" s="96"/>
      <c r="P84" s="185">
        <f>P85</f>
        <v>0</v>
      </c>
      <c r="Q84" s="96"/>
      <c r="R84" s="185">
        <f>R85</f>
        <v>0</v>
      </c>
      <c r="S84" s="96"/>
      <c r="T84" s="186">
        <f>T85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76</v>
      </c>
      <c r="AU84" s="17" t="s">
        <v>109</v>
      </c>
      <c r="BK84" s="187">
        <f>BK85</f>
        <v>0</v>
      </c>
    </row>
    <row r="85" s="12" customFormat="1" ht="25.92" customHeight="1">
      <c r="A85" s="12"/>
      <c r="B85" s="188"/>
      <c r="C85" s="189"/>
      <c r="D85" s="190" t="s">
        <v>76</v>
      </c>
      <c r="E85" s="191" t="s">
        <v>100</v>
      </c>
      <c r="F85" s="191" t="s">
        <v>232</v>
      </c>
      <c r="G85" s="189"/>
      <c r="H85" s="189"/>
      <c r="I85" s="192"/>
      <c r="J85" s="193">
        <f>BK85</f>
        <v>0</v>
      </c>
      <c r="K85" s="189"/>
      <c r="L85" s="194"/>
      <c r="M85" s="195"/>
      <c r="N85" s="196"/>
      <c r="O85" s="196"/>
      <c r="P85" s="197">
        <f>P86+P89+P92+P95</f>
        <v>0</v>
      </c>
      <c r="Q85" s="196"/>
      <c r="R85" s="197">
        <f>R86+R89+R92+R95</f>
        <v>0</v>
      </c>
      <c r="S85" s="196"/>
      <c r="T85" s="198">
        <f>T86+T89+T92+T95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9" t="s">
        <v>152</v>
      </c>
      <c r="AT85" s="200" t="s">
        <v>76</v>
      </c>
      <c r="AU85" s="200" t="s">
        <v>77</v>
      </c>
      <c r="AY85" s="199" t="s">
        <v>128</v>
      </c>
      <c r="BK85" s="201">
        <f>BK86+BK89+BK92+BK95</f>
        <v>0</v>
      </c>
    </row>
    <row r="86" s="12" customFormat="1" ht="22.8" customHeight="1">
      <c r="A86" s="12"/>
      <c r="B86" s="188"/>
      <c r="C86" s="189"/>
      <c r="D86" s="190" t="s">
        <v>76</v>
      </c>
      <c r="E86" s="202" t="s">
        <v>233</v>
      </c>
      <c r="F86" s="202" t="s">
        <v>234</v>
      </c>
      <c r="G86" s="189"/>
      <c r="H86" s="189"/>
      <c r="I86" s="192"/>
      <c r="J86" s="203">
        <f>BK86</f>
        <v>0</v>
      </c>
      <c r="K86" s="189"/>
      <c r="L86" s="194"/>
      <c r="M86" s="195"/>
      <c r="N86" s="196"/>
      <c r="O86" s="196"/>
      <c r="P86" s="197">
        <f>SUM(P87:P88)</f>
        <v>0</v>
      </c>
      <c r="Q86" s="196"/>
      <c r="R86" s="197">
        <f>SUM(R87:R88)</f>
        <v>0</v>
      </c>
      <c r="S86" s="196"/>
      <c r="T86" s="198">
        <f>SUM(T87:T88)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9" t="s">
        <v>152</v>
      </c>
      <c r="AT86" s="200" t="s">
        <v>76</v>
      </c>
      <c r="AU86" s="200" t="s">
        <v>85</v>
      </c>
      <c r="AY86" s="199" t="s">
        <v>128</v>
      </c>
      <c r="BK86" s="201">
        <f>SUM(BK87:BK88)</f>
        <v>0</v>
      </c>
    </row>
    <row r="87" s="2" customFormat="1" ht="16.5" customHeight="1">
      <c r="A87" s="38"/>
      <c r="B87" s="39"/>
      <c r="C87" s="204" t="s">
        <v>85</v>
      </c>
      <c r="D87" s="204" t="s">
        <v>131</v>
      </c>
      <c r="E87" s="205" t="s">
        <v>235</v>
      </c>
      <c r="F87" s="206" t="s">
        <v>234</v>
      </c>
      <c r="G87" s="207" t="s">
        <v>236</v>
      </c>
      <c r="H87" s="208">
        <v>1</v>
      </c>
      <c r="I87" s="209"/>
      <c r="J87" s="210">
        <f>ROUND(I87*H87,2)</f>
        <v>0</v>
      </c>
      <c r="K87" s="206" t="s">
        <v>143</v>
      </c>
      <c r="L87" s="44"/>
      <c r="M87" s="211" t="s">
        <v>19</v>
      </c>
      <c r="N87" s="212" t="s">
        <v>48</v>
      </c>
      <c r="O87" s="84"/>
      <c r="P87" s="213">
        <f>O87*H87</f>
        <v>0</v>
      </c>
      <c r="Q87" s="213">
        <v>0</v>
      </c>
      <c r="R87" s="213">
        <f>Q87*H87</f>
        <v>0</v>
      </c>
      <c r="S87" s="213">
        <v>0</v>
      </c>
      <c r="T87" s="214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5" t="s">
        <v>138</v>
      </c>
      <c r="AT87" s="215" t="s">
        <v>131</v>
      </c>
      <c r="AU87" s="215" t="s">
        <v>87</v>
      </c>
      <c r="AY87" s="17" t="s">
        <v>128</v>
      </c>
      <c r="BE87" s="216">
        <f>IF(N87="základní",J87,0)</f>
        <v>0</v>
      </c>
      <c r="BF87" s="216">
        <f>IF(N87="snížená",J87,0)</f>
        <v>0</v>
      </c>
      <c r="BG87" s="216">
        <f>IF(N87="zákl. přenesená",J87,0)</f>
        <v>0</v>
      </c>
      <c r="BH87" s="216">
        <f>IF(N87="sníž. přenesená",J87,0)</f>
        <v>0</v>
      </c>
      <c r="BI87" s="216">
        <f>IF(N87="nulová",J87,0)</f>
        <v>0</v>
      </c>
      <c r="BJ87" s="17" t="s">
        <v>85</v>
      </c>
      <c r="BK87" s="216">
        <f>ROUND(I87*H87,2)</f>
        <v>0</v>
      </c>
      <c r="BL87" s="17" t="s">
        <v>138</v>
      </c>
      <c r="BM87" s="215" t="s">
        <v>87</v>
      </c>
    </row>
    <row r="88" s="2" customFormat="1">
      <c r="A88" s="38"/>
      <c r="B88" s="39"/>
      <c r="C88" s="40"/>
      <c r="D88" s="218" t="s">
        <v>145</v>
      </c>
      <c r="E88" s="40"/>
      <c r="F88" s="219" t="s">
        <v>237</v>
      </c>
      <c r="G88" s="40"/>
      <c r="H88" s="40"/>
      <c r="I88" s="220"/>
      <c r="J88" s="40"/>
      <c r="K88" s="40"/>
      <c r="L88" s="44"/>
      <c r="M88" s="221"/>
      <c r="N88" s="222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145</v>
      </c>
      <c r="AU88" s="17" t="s">
        <v>87</v>
      </c>
    </row>
    <row r="89" s="12" customFormat="1" ht="22.8" customHeight="1">
      <c r="A89" s="12"/>
      <c r="B89" s="188"/>
      <c r="C89" s="189"/>
      <c r="D89" s="190" t="s">
        <v>76</v>
      </c>
      <c r="E89" s="202" t="s">
        <v>238</v>
      </c>
      <c r="F89" s="202" t="s">
        <v>239</v>
      </c>
      <c r="G89" s="189"/>
      <c r="H89" s="189"/>
      <c r="I89" s="192"/>
      <c r="J89" s="203">
        <f>BK89</f>
        <v>0</v>
      </c>
      <c r="K89" s="189"/>
      <c r="L89" s="194"/>
      <c r="M89" s="195"/>
      <c r="N89" s="196"/>
      <c r="O89" s="196"/>
      <c r="P89" s="197">
        <f>SUM(P90:P91)</f>
        <v>0</v>
      </c>
      <c r="Q89" s="196"/>
      <c r="R89" s="197">
        <f>SUM(R90:R91)</f>
        <v>0</v>
      </c>
      <c r="S89" s="196"/>
      <c r="T89" s="198">
        <f>SUM(T90:T91)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9" t="s">
        <v>152</v>
      </c>
      <c r="AT89" s="200" t="s">
        <v>76</v>
      </c>
      <c r="AU89" s="200" t="s">
        <v>85</v>
      </c>
      <c r="AY89" s="199" t="s">
        <v>128</v>
      </c>
      <c r="BK89" s="201">
        <f>SUM(BK90:BK91)</f>
        <v>0</v>
      </c>
    </row>
    <row r="90" s="2" customFormat="1" ht="16.5" customHeight="1">
      <c r="A90" s="38"/>
      <c r="B90" s="39"/>
      <c r="C90" s="204" t="s">
        <v>87</v>
      </c>
      <c r="D90" s="204" t="s">
        <v>131</v>
      </c>
      <c r="E90" s="205" t="s">
        <v>240</v>
      </c>
      <c r="F90" s="206" t="s">
        <v>241</v>
      </c>
      <c r="G90" s="207" t="s">
        <v>236</v>
      </c>
      <c r="H90" s="208">
        <v>1</v>
      </c>
      <c r="I90" s="209"/>
      <c r="J90" s="210">
        <f>ROUND(I90*H90,2)</f>
        <v>0</v>
      </c>
      <c r="K90" s="206" t="s">
        <v>143</v>
      </c>
      <c r="L90" s="44"/>
      <c r="M90" s="211" t="s">
        <v>19</v>
      </c>
      <c r="N90" s="212" t="s">
        <v>48</v>
      </c>
      <c r="O90" s="84"/>
      <c r="P90" s="213">
        <f>O90*H90</f>
        <v>0</v>
      </c>
      <c r="Q90" s="213">
        <v>0</v>
      </c>
      <c r="R90" s="213">
        <f>Q90*H90</f>
        <v>0</v>
      </c>
      <c r="S90" s="213">
        <v>0</v>
      </c>
      <c r="T90" s="214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5" t="s">
        <v>138</v>
      </c>
      <c r="AT90" s="215" t="s">
        <v>131</v>
      </c>
      <c r="AU90" s="215" t="s">
        <v>87</v>
      </c>
      <c r="AY90" s="17" t="s">
        <v>128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7" t="s">
        <v>85</v>
      </c>
      <c r="BK90" s="216">
        <f>ROUND(I90*H90,2)</f>
        <v>0</v>
      </c>
      <c r="BL90" s="17" t="s">
        <v>138</v>
      </c>
      <c r="BM90" s="215" t="s">
        <v>138</v>
      </c>
    </row>
    <row r="91" s="2" customFormat="1">
      <c r="A91" s="38"/>
      <c r="B91" s="39"/>
      <c r="C91" s="40"/>
      <c r="D91" s="218" t="s">
        <v>145</v>
      </c>
      <c r="E91" s="40"/>
      <c r="F91" s="219" t="s">
        <v>242</v>
      </c>
      <c r="G91" s="40"/>
      <c r="H91" s="40"/>
      <c r="I91" s="220"/>
      <c r="J91" s="40"/>
      <c r="K91" s="40"/>
      <c r="L91" s="44"/>
      <c r="M91" s="221"/>
      <c r="N91" s="222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145</v>
      </c>
      <c r="AU91" s="17" t="s">
        <v>87</v>
      </c>
    </row>
    <row r="92" s="12" customFormat="1" ht="22.8" customHeight="1">
      <c r="A92" s="12"/>
      <c r="B92" s="188"/>
      <c r="C92" s="189"/>
      <c r="D92" s="190" t="s">
        <v>76</v>
      </c>
      <c r="E92" s="202" t="s">
        <v>243</v>
      </c>
      <c r="F92" s="202" t="s">
        <v>244</v>
      </c>
      <c r="G92" s="189"/>
      <c r="H92" s="189"/>
      <c r="I92" s="192"/>
      <c r="J92" s="203">
        <f>BK92</f>
        <v>0</v>
      </c>
      <c r="K92" s="189"/>
      <c r="L92" s="194"/>
      <c r="M92" s="195"/>
      <c r="N92" s="196"/>
      <c r="O92" s="196"/>
      <c r="P92" s="197">
        <f>SUM(P93:P94)</f>
        <v>0</v>
      </c>
      <c r="Q92" s="196"/>
      <c r="R92" s="197">
        <f>SUM(R93:R94)</f>
        <v>0</v>
      </c>
      <c r="S92" s="196"/>
      <c r="T92" s="198">
        <f>SUM(T93:T94)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9" t="s">
        <v>152</v>
      </c>
      <c r="AT92" s="200" t="s">
        <v>76</v>
      </c>
      <c r="AU92" s="200" t="s">
        <v>85</v>
      </c>
      <c r="AY92" s="199" t="s">
        <v>128</v>
      </c>
      <c r="BK92" s="201">
        <f>SUM(BK93:BK94)</f>
        <v>0</v>
      </c>
    </row>
    <row r="93" s="2" customFormat="1" ht="16.5" customHeight="1">
      <c r="A93" s="38"/>
      <c r="B93" s="39"/>
      <c r="C93" s="204" t="s">
        <v>139</v>
      </c>
      <c r="D93" s="204" t="s">
        <v>131</v>
      </c>
      <c r="E93" s="205" t="s">
        <v>245</v>
      </c>
      <c r="F93" s="206" t="s">
        <v>246</v>
      </c>
      <c r="G93" s="207" t="s">
        <v>236</v>
      </c>
      <c r="H93" s="208">
        <v>1</v>
      </c>
      <c r="I93" s="209"/>
      <c r="J93" s="210">
        <f>ROUND(I93*H93,2)</f>
        <v>0</v>
      </c>
      <c r="K93" s="206" t="s">
        <v>143</v>
      </c>
      <c r="L93" s="44"/>
      <c r="M93" s="211" t="s">
        <v>19</v>
      </c>
      <c r="N93" s="212" t="s">
        <v>48</v>
      </c>
      <c r="O93" s="84"/>
      <c r="P93" s="213">
        <f>O93*H93</f>
        <v>0</v>
      </c>
      <c r="Q93" s="213">
        <v>0</v>
      </c>
      <c r="R93" s="213">
        <f>Q93*H93</f>
        <v>0</v>
      </c>
      <c r="S93" s="213">
        <v>0</v>
      </c>
      <c r="T93" s="214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5" t="s">
        <v>138</v>
      </c>
      <c r="AT93" s="215" t="s">
        <v>131</v>
      </c>
      <c r="AU93" s="215" t="s">
        <v>87</v>
      </c>
      <c r="AY93" s="17" t="s">
        <v>128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7" t="s">
        <v>85</v>
      </c>
      <c r="BK93" s="216">
        <f>ROUND(I93*H93,2)</f>
        <v>0</v>
      </c>
      <c r="BL93" s="17" t="s">
        <v>138</v>
      </c>
      <c r="BM93" s="215" t="s">
        <v>144</v>
      </c>
    </row>
    <row r="94" s="2" customFormat="1">
      <c r="A94" s="38"/>
      <c r="B94" s="39"/>
      <c r="C94" s="40"/>
      <c r="D94" s="218" t="s">
        <v>145</v>
      </c>
      <c r="E94" s="40"/>
      <c r="F94" s="219" t="s">
        <v>247</v>
      </c>
      <c r="G94" s="40"/>
      <c r="H94" s="40"/>
      <c r="I94" s="220"/>
      <c r="J94" s="40"/>
      <c r="K94" s="40"/>
      <c r="L94" s="44"/>
      <c r="M94" s="221"/>
      <c r="N94" s="222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145</v>
      </c>
      <c r="AU94" s="17" t="s">
        <v>87</v>
      </c>
    </row>
    <row r="95" s="12" customFormat="1" ht="22.8" customHeight="1">
      <c r="A95" s="12"/>
      <c r="B95" s="188"/>
      <c r="C95" s="189"/>
      <c r="D95" s="190" t="s">
        <v>76</v>
      </c>
      <c r="E95" s="202" t="s">
        <v>248</v>
      </c>
      <c r="F95" s="202" t="s">
        <v>249</v>
      </c>
      <c r="G95" s="189"/>
      <c r="H95" s="189"/>
      <c r="I95" s="192"/>
      <c r="J95" s="203">
        <f>BK95</f>
        <v>0</v>
      </c>
      <c r="K95" s="189"/>
      <c r="L95" s="194"/>
      <c r="M95" s="195"/>
      <c r="N95" s="196"/>
      <c r="O95" s="196"/>
      <c r="P95" s="197">
        <f>SUM(P96:P97)</f>
        <v>0</v>
      </c>
      <c r="Q95" s="196"/>
      <c r="R95" s="197">
        <f>SUM(R96:R97)</f>
        <v>0</v>
      </c>
      <c r="S95" s="196"/>
      <c r="T95" s="198">
        <f>SUM(T96:T97)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199" t="s">
        <v>152</v>
      </c>
      <c r="AT95" s="200" t="s">
        <v>76</v>
      </c>
      <c r="AU95" s="200" t="s">
        <v>85</v>
      </c>
      <c r="AY95" s="199" t="s">
        <v>128</v>
      </c>
      <c r="BK95" s="201">
        <f>SUM(BK96:BK97)</f>
        <v>0</v>
      </c>
    </row>
    <row r="96" s="2" customFormat="1" ht="16.5" customHeight="1">
      <c r="A96" s="38"/>
      <c r="B96" s="39"/>
      <c r="C96" s="204" t="s">
        <v>138</v>
      </c>
      <c r="D96" s="204" t="s">
        <v>131</v>
      </c>
      <c r="E96" s="205" t="s">
        <v>250</v>
      </c>
      <c r="F96" s="206" t="s">
        <v>249</v>
      </c>
      <c r="G96" s="207" t="s">
        <v>236</v>
      </c>
      <c r="H96" s="208">
        <v>1</v>
      </c>
      <c r="I96" s="209"/>
      <c r="J96" s="210">
        <f>ROUND(I96*H96,2)</f>
        <v>0</v>
      </c>
      <c r="K96" s="206" t="s">
        <v>143</v>
      </c>
      <c r="L96" s="44"/>
      <c r="M96" s="211" t="s">
        <v>19</v>
      </c>
      <c r="N96" s="212" t="s">
        <v>48</v>
      </c>
      <c r="O96" s="84"/>
      <c r="P96" s="213">
        <f>O96*H96</f>
        <v>0</v>
      </c>
      <c r="Q96" s="213">
        <v>0</v>
      </c>
      <c r="R96" s="213">
        <f>Q96*H96</f>
        <v>0</v>
      </c>
      <c r="S96" s="213">
        <v>0</v>
      </c>
      <c r="T96" s="21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5" t="s">
        <v>138</v>
      </c>
      <c r="AT96" s="215" t="s">
        <v>131</v>
      </c>
      <c r="AU96" s="215" t="s">
        <v>87</v>
      </c>
      <c r="AY96" s="17" t="s">
        <v>128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7" t="s">
        <v>85</v>
      </c>
      <c r="BK96" s="216">
        <f>ROUND(I96*H96,2)</f>
        <v>0</v>
      </c>
      <c r="BL96" s="17" t="s">
        <v>138</v>
      </c>
      <c r="BM96" s="215" t="s">
        <v>149</v>
      </c>
    </row>
    <row r="97" s="2" customFormat="1">
      <c r="A97" s="38"/>
      <c r="B97" s="39"/>
      <c r="C97" s="40"/>
      <c r="D97" s="218" t="s">
        <v>145</v>
      </c>
      <c r="E97" s="40"/>
      <c r="F97" s="219" t="s">
        <v>251</v>
      </c>
      <c r="G97" s="40"/>
      <c r="H97" s="40"/>
      <c r="I97" s="220"/>
      <c r="J97" s="40"/>
      <c r="K97" s="40"/>
      <c r="L97" s="44"/>
      <c r="M97" s="251"/>
      <c r="N97" s="252"/>
      <c r="O97" s="225"/>
      <c r="P97" s="225"/>
      <c r="Q97" s="225"/>
      <c r="R97" s="225"/>
      <c r="S97" s="225"/>
      <c r="T97" s="253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145</v>
      </c>
      <c r="AU97" s="17" t="s">
        <v>87</v>
      </c>
    </row>
    <row r="98" s="2" customFormat="1" ht="6.96" customHeight="1">
      <c r="A98" s="38"/>
      <c r="B98" s="59"/>
      <c r="C98" s="60"/>
      <c r="D98" s="60"/>
      <c r="E98" s="60"/>
      <c r="F98" s="60"/>
      <c r="G98" s="60"/>
      <c r="H98" s="60"/>
      <c r="I98" s="60"/>
      <c r="J98" s="60"/>
      <c r="K98" s="60"/>
      <c r="L98" s="44"/>
      <c r="M98" s="38"/>
      <c r="O98" s="38"/>
      <c r="P98" s="38"/>
      <c r="Q98" s="38"/>
      <c r="R98" s="38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</sheetData>
  <sheetProtection sheet="1" autoFilter="0" formatColumns="0" formatRows="0" objects="1" scenarios="1" spinCount="100000" saltValue="tvztBqJ4wtpQH5VEocsE09FfehqGFldfnCInRyH5L1fm/V7fLPObV8x37hmK40qOz7FWN8g2E7tsZXThNT84Ig==" hashValue="c697Nmkh65Srgxv70KiuT6px+/bqU4nO7OXXsob0Y7VwefXVpB4H3JaIkzT8J7sRvYpTlA8aXG3JAqfDXDocOA==" algorithmName="SHA-512" password="CC35"/>
  <autoFilter ref="C83:K97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8" r:id="rId1" display="https://podminky.urs.cz/item/CS_URS_2023_01/030001000"/>
    <hyperlink ref="F91" r:id="rId2" display="https://podminky.urs.cz/item/CS_URS_2023_01/045002000"/>
    <hyperlink ref="F94" r:id="rId3" display="https://podminky.urs.cz/item/CS_URS_2023_01/065002000"/>
    <hyperlink ref="F97" r:id="rId4" display="https://podminky.urs.cz/item/CS_URS_2023_01/07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54" customWidth="1"/>
    <col min="2" max="2" width="1.667969" style="254" customWidth="1"/>
    <col min="3" max="4" width="5" style="254" customWidth="1"/>
    <col min="5" max="5" width="11.66016" style="254" customWidth="1"/>
    <col min="6" max="6" width="9.160156" style="254" customWidth="1"/>
    <col min="7" max="7" width="5" style="254" customWidth="1"/>
    <col min="8" max="8" width="77.83203" style="254" customWidth="1"/>
    <col min="9" max="10" width="20" style="254" customWidth="1"/>
    <col min="11" max="11" width="1.667969" style="254" customWidth="1"/>
  </cols>
  <sheetData>
    <row r="1" s="1" customFormat="1" ht="37.5" customHeight="1"/>
    <row r="2" s="1" customFormat="1" ht="7.5" customHeight="1">
      <c r="B2" s="255"/>
      <c r="C2" s="256"/>
      <c r="D2" s="256"/>
      <c r="E2" s="256"/>
      <c r="F2" s="256"/>
      <c r="G2" s="256"/>
      <c r="H2" s="256"/>
      <c r="I2" s="256"/>
      <c r="J2" s="256"/>
      <c r="K2" s="257"/>
    </row>
    <row r="3" s="15" customFormat="1" ht="45" customHeight="1">
      <c r="B3" s="258"/>
      <c r="C3" s="259" t="s">
        <v>252</v>
      </c>
      <c r="D3" s="259"/>
      <c r="E3" s="259"/>
      <c r="F3" s="259"/>
      <c r="G3" s="259"/>
      <c r="H3" s="259"/>
      <c r="I3" s="259"/>
      <c r="J3" s="259"/>
      <c r="K3" s="260"/>
    </row>
    <row r="4" s="1" customFormat="1" ht="25.5" customHeight="1">
      <c r="B4" s="261"/>
      <c r="C4" s="262" t="s">
        <v>253</v>
      </c>
      <c r="D4" s="262"/>
      <c r="E4" s="262"/>
      <c r="F4" s="262"/>
      <c r="G4" s="262"/>
      <c r="H4" s="262"/>
      <c r="I4" s="262"/>
      <c r="J4" s="262"/>
      <c r="K4" s="263"/>
    </row>
    <row r="5" s="1" customFormat="1" ht="5.25" customHeight="1">
      <c r="B5" s="261"/>
      <c r="C5" s="264"/>
      <c r="D5" s="264"/>
      <c r="E5" s="264"/>
      <c r="F5" s="264"/>
      <c r="G5" s="264"/>
      <c r="H5" s="264"/>
      <c r="I5" s="264"/>
      <c r="J5" s="264"/>
      <c r="K5" s="263"/>
    </row>
    <row r="6" s="1" customFormat="1" ht="15" customHeight="1">
      <c r="B6" s="261"/>
      <c r="C6" s="265" t="s">
        <v>254</v>
      </c>
      <c r="D6" s="265"/>
      <c r="E6" s="265"/>
      <c r="F6" s="265"/>
      <c r="G6" s="265"/>
      <c r="H6" s="265"/>
      <c r="I6" s="265"/>
      <c r="J6" s="265"/>
      <c r="K6" s="263"/>
    </row>
    <row r="7" s="1" customFormat="1" ht="15" customHeight="1">
      <c r="B7" s="266"/>
      <c r="C7" s="265" t="s">
        <v>255</v>
      </c>
      <c r="D7" s="265"/>
      <c r="E7" s="265"/>
      <c r="F7" s="265"/>
      <c r="G7" s="265"/>
      <c r="H7" s="265"/>
      <c r="I7" s="265"/>
      <c r="J7" s="265"/>
      <c r="K7" s="263"/>
    </row>
    <row r="8" s="1" customFormat="1" ht="12.75" customHeight="1">
      <c r="B8" s="266"/>
      <c r="C8" s="265"/>
      <c r="D8" s="265"/>
      <c r="E8" s="265"/>
      <c r="F8" s="265"/>
      <c r="G8" s="265"/>
      <c r="H8" s="265"/>
      <c r="I8" s="265"/>
      <c r="J8" s="265"/>
      <c r="K8" s="263"/>
    </row>
    <row r="9" s="1" customFormat="1" ht="15" customHeight="1">
      <c r="B9" s="266"/>
      <c r="C9" s="265" t="s">
        <v>256</v>
      </c>
      <c r="D9" s="265"/>
      <c r="E9" s="265"/>
      <c r="F9" s="265"/>
      <c r="G9" s="265"/>
      <c r="H9" s="265"/>
      <c r="I9" s="265"/>
      <c r="J9" s="265"/>
      <c r="K9" s="263"/>
    </row>
    <row r="10" s="1" customFormat="1" ht="15" customHeight="1">
      <c r="B10" s="266"/>
      <c r="C10" s="265"/>
      <c r="D10" s="265" t="s">
        <v>257</v>
      </c>
      <c r="E10" s="265"/>
      <c r="F10" s="265"/>
      <c r="G10" s="265"/>
      <c r="H10" s="265"/>
      <c r="I10" s="265"/>
      <c r="J10" s="265"/>
      <c r="K10" s="263"/>
    </row>
    <row r="11" s="1" customFormat="1" ht="15" customHeight="1">
      <c r="B11" s="266"/>
      <c r="C11" s="267"/>
      <c r="D11" s="265" t="s">
        <v>258</v>
      </c>
      <c r="E11" s="265"/>
      <c r="F11" s="265"/>
      <c r="G11" s="265"/>
      <c r="H11" s="265"/>
      <c r="I11" s="265"/>
      <c r="J11" s="265"/>
      <c r="K11" s="263"/>
    </row>
    <row r="12" s="1" customFormat="1" ht="15" customHeight="1">
      <c r="B12" s="266"/>
      <c r="C12" s="267"/>
      <c r="D12" s="265"/>
      <c r="E12" s="265"/>
      <c r="F12" s="265"/>
      <c r="G12" s="265"/>
      <c r="H12" s="265"/>
      <c r="I12" s="265"/>
      <c r="J12" s="265"/>
      <c r="K12" s="263"/>
    </row>
    <row r="13" s="1" customFormat="1" ht="15" customHeight="1">
      <c r="B13" s="266"/>
      <c r="C13" s="267"/>
      <c r="D13" s="268" t="s">
        <v>259</v>
      </c>
      <c r="E13" s="265"/>
      <c r="F13" s="265"/>
      <c r="G13" s="265"/>
      <c r="H13" s="265"/>
      <c r="I13" s="265"/>
      <c r="J13" s="265"/>
      <c r="K13" s="263"/>
    </row>
    <row r="14" s="1" customFormat="1" ht="12.75" customHeight="1">
      <c r="B14" s="266"/>
      <c r="C14" s="267"/>
      <c r="D14" s="267"/>
      <c r="E14" s="267"/>
      <c r="F14" s="267"/>
      <c r="G14" s="267"/>
      <c r="H14" s="267"/>
      <c r="I14" s="267"/>
      <c r="J14" s="267"/>
      <c r="K14" s="263"/>
    </row>
    <row r="15" s="1" customFormat="1" ht="15" customHeight="1">
      <c r="B15" s="266"/>
      <c r="C15" s="267"/>
      <c r="D15" s="265" t="s">
        <v>260</v>
      </c>
      <c r="E15" s="265"/>
      <c r="F15" s="265"/>
      <c r="G15" s="265"/>
      <c r="H15" s="265"/>
      <c r="I15" s="265"/>
      <c r="J15" s="265"/>
      <c r="K15" s="263"/>
    </row>
    <row r="16" s="1" customFormat="1" ht="15" customHeight="1">
      <c r="B16" s="266"/>
      <c r="C16" s="267"/>
      <c r="D16" s="265" t="s">
        <v>261</v>
      </c>
      <c r="E16" s="265"/>
      <c r="F16" s="265"/>
      <c r="G16" s="265"/>
      <c r="H16" s="265"/>
      <c r="I16" s="265"/>
      <c r="J16" s="265"/>
      <c r="K16" s="263"/>
    </row>
    <row r="17" s="1" customFormat="1" ht="15" customHeight="1">
      <c r="B17" s="266"/>
      <c r="C17" s="267"/>
      <c r="D17" s="265" t="s">
        <v>262</v>
      </c>
      <c r="E17" s="265"/>
      <c r="F17" s="265"/>
      <c r="G17" s="265"/>
      <c r="H17" s="265"/>
      <c r="I17" s="265"/>
      <c r="J17" s="265"/>
      <c r="K17" s="263"/>
    </row>
    <row r="18" s="1" customFormat="1" ht="15" customHeight="1">
      <c r="B18" s="266"/>
      <c r="C18" s="267"/>
      <c r="D18" s="267"/>
      <c r="E18" s="269" t="s">
        <v>84</v>
      </c>
      <c r="F18" s="265" t="s">
        <v>263</v>
      </c>
      <c r="G18" s="265"/>
      <c r="H18" s="265"/>
      <c r="I18" s="265"/>
      <c r="J18" s="265"/>
      <c r="K18" s="263"/>
    </row>
    <row r="19" s="1" customFormat="1" ht="15" customHeight="1">
      <c r="B19" s="266"/>
      <c r="C19" s="267"/>
      <c r="D19" s="267"/>
      <c r="E19" s="269" t="s">
        <v>264</v>
      </c>
      <c r="F19" s="265" t="s">
        <v>265</v>
      </c>
      <c r="G19" s="265"/>
      <c r="H19" s="265"/>
      <c r="I19" s="265"/>
      <c r="J19" s="265"/>
      <c r="K19" s="263"/>
    </row>
    <row r="20" s="1" customFormat="1" ht="15" customHeight="1">
      <c r="B20" s="266"/>
      <c r="C20" s="267"/>
      <c r="D20" s="267"/>
      <c r="E20" s="269" t="s">
        <v>266</v>
      </c>
      <c r="F20" s="265" t="s">
        <v>267</v>
      </c>
      <c r="G20" s="265"/>
      <c r="H20" s="265"/>
      <c r="I20" s="265"/>
      <c r="J20" s="265"/>
      <c r="K20" s="263"/>
    </row>
    <row r="21" s="1" customFormat="1" ht="15" customHeight="1">
      <c r="B21" s="266"/>
      <c r="C21" s="267"/>
      <c r="D21" s="267"/>
      <c r="E21" s="269" t="s">
        <v>268</v>
      </c>
      <c r="F21" s="265" t="s">
        <v>269</v>
      </c>
      <c r="G21" s="265"/>
      <c r="H21" s="265"/>
      <c r="I21" s="265"/>
      <c r="J21" s="265"/>
      <c r="K21" s="263"/>
    </row>
    <row r="22" s="1" customFormat="1" ht="15" customHeight="1">
      <c r="B22" s="266"/>
      <c r="C22" s="267"/>
      <c r="D22" s="267"/>
      <c r="E22" s="269" t="s">
        <v>270</v>
      </c>
      <c r="F22" s="265" t="s">
        <v>271</v>
      </c>
      <c r="G22" s="265"/>
      <c r="H22" s="265"/>
      <c r="I22" s="265"/>
      <c r="J22" s="265"/>
      <c r="K22" s="263"/>
    </row>
    <row r="23" s="1" customFormat="1" ht="15" customHeight="1">
      <c r="B23" s="266"/>
      <c r="C23" s="267"/>
      <c r="D23" s="267"/>
      <c r="E23" s="269" t="s">
        <v>272</v>
      </c>
      <c r="F23" s="265" t="s">
        <v>273</v>
      </c>
      <c r="G23" s="265"/>
      <c r="H23" s="265"/>
      <c r="I23" s="265"/>
      <c r="J23" s="265"/>
      <c r="K23" s="263"/>
    </row>
    <row r="24" s="1" customFormat="1" ht="12.75" customHeight="1">
      <c r="B24" s="266"/>
      <c r="C24" s="267"/>
      <c r="D24" s="267"/>
      <c r="E24" s="267"/>
      <c r="F24" s="267"/>
      <c r="G24" s="267"/>
      <c r="H24" s="267"/>
      <c r="I24" s="267"/>
      <c r="J24" s="267"/>
      <c r="K24" s="263"/>
    </row>
    <row r="25" s="1" customFormat="1" ht="15" customHeight="1">
      <c r="B25" s="266"/>
      <c r="C25" s="265" t="s">
        <v>274</v>
      </c>
      <c r="D25" s="265"/>
      <c r="E25" s="265"/>
      <c r="F25" s="265"/>
      <c r="G25" s="265"/>
      <c r="H25" s="265"/>
      <c r="I25" s="265"/>
      <c r="J25" s="265"/>
      <c r="K25" s="263"/>
    </row>
    <row r="26" s="1" customFormat="1" ht="15" customHeight="1">
      <c r="B26" s="266"/>
      <c r="C26" s="265" t="s">
        <v>275</v>
      </c>
      <c r="D26" s="265"/>
      <c r="E26" s="265"/>
      <c r="F26" s="265"/>
      <c r="G26" s="265"/>
      <c r="H26" s="265"/>
      <c r="I26" s="265"/>
      <c r="J26" s="265"/>
      <c r="K26" s="263"/>
    </row>
    <row r="27" s="1" customFormat="1" ht="15" customHeight="1">
      <c r="B27" s="266"/>
      <c r="C27" s="265"/>
      <c r="D27" s="265" t="s">
        <v>276</v>
      </c>
      <c r="E27" s="265"/>
      <c r="F27" s="265"/>
      <c r="G27" s="265"/>
      <c r="H27" s="265"/>
      <c r="I27" s="265"/>
      <c r="J27" s="265"/>
      <c r="K27" s="263"/>
    </row>
    <row r="28" s="1" customFormat="1" ht="15" customHeight="1">
      <c r="B28" s="266"/>
      <c r="C28" s="267"/>
      <c r="D28" s="265" t="s">
        <v>277</v>
      </c>
      <c r="E28" s="265"/>
      <c r="F28" s="265"/>
      <c r="G28" s="265"/>
      <c r="H28" s="265"/>
      <c r="I28" s="265"/>
      <c r="J28" s="265"/>
      <c r="K28" s="263"/>
    </row>
    <row r="29" s="1" customFormat="1" ht="12.75" customHeight="1">
      <c r="B29" s="266"/>
      <c r="C29" s="267"/>
      <c r="D29" s="267"/>
      <c r="E29" s="267"/>
      <c r="F29" s="267"/>
      <c r="G29" s="267"/>
      <c r="H29" s="267"/>
      <c r="I29" s="267"/>
      <c r="J29" s="267"/>
      <c r="K29" s="263"/>
    </row>
    <row r="30" s="1" customFormat="1" ht="15" customHeight="1">
      <c r="B30" s="266"/>
      <c r="C30" s="267"/>
      <c r="D30" s="265" t="s">
        <v>278</v>
      </c>
      <c r="E30" s="265"/>
      <c r="F30" s="265"/>
      <c r="G30" s="265"/>
      <c r="H30" s="265"/>
      <c r="I30" s="265"/>
      <c r="J30" s="265"/>
      <c r="K30" s="263"/>
    </row>
    <row r="31" s="1" customFormat="1" ht="15" customHeight="1">
      <c r="B31" s="266"/>
      <c r="C31" s="267"/>
      <c r="D31" s="265" t="s">
        <v>279</v>
      </c>
      <c r="E31" s="265"/>
      <c r="F31" s="265"/>
      <c r="G31" s="265"/>
      <c r="H31" s="265"/>
      <c r="I31" s="265"/>
      <c r="J31" s="265"/>
      <c r="K31" s="263"/>
    </row>
    <row r="32" s="1" customFormat="1" ht="12.75" customHeight="1">
      <c r="B32" s="266"/>
      <c r="C32" s="267"/>
      <c r="D32" s="267"/>
      <c r="E32" s="267"/>
      <c r="F32" s="267"/>
      <c r="G32" s="267"/>
      <c r="H32" s="267"/>
      <c r="I32" s="267"/>
      <c r="J32" s="267"/>
      <c r="K32" s="263"/>
    </row>
    <row r="33" s="1" customFormat="1" ht="15" customHeight="1">
      <c r="B33" s="266"/>
      <c r="C33" s="267"/>
      <c r="D33" s="265" t="s">
        <v>280</v>
      </c>
      <c r="E33" s="265"/>
      <c r="F33" s="265"/>
      <c r="G33" s="265"/>
      <c r="H33" s="265"/>
      <c r="I33" s="265"/>
      <c r="J33" s="265"/>
      <c r="K33" s="263"/>
    </row>
    <row r="34" s="1" customFormat="1" ht="15" customHeight="1">
      <c r="B34" s="266"/>
      <c r="C34" s="267"/>
      <c r="D34" s="265" t="s">
        <v>281</v>
      </c>
      <c r="E34" s="265"/>
      <c r="F34" s="265"/>
      <c r="G34" s="265"/>
      <c r="H34" s="265"/>
      <c r="I34" s="265"/>
      <c r="J34" s="265"/>
      <c r="K34" s="263"/>
    </row>
    <row r="35" s="1" customFormat="1" ht="15" customHeight="1">
      <c r="B35" s="266"/>
      <c r="C35" s="267"/>
      <c r="D35" s="265" t="s">
        <v>282</v>
      </c>
      <c r="E35" s="265"/>
      <c r="F35" s="265"/>
      <c r="G35" s="265"/>
      <c r="H35" s="265"/>
      <c r="I35" s="265"/>
      <c r="J35" s="265"/>
      <c r="K35" s="263"/>
    </row>
    <row r="36" s="1" customFormat="1" ht="15" customHeight="1">
      <c r="B36" s="266"/>
      <c r="C36" s="267"/>
      <c r="D36" s="265"/>
      <c r="E36" s="268" t="s">
        <v>114</v>
      </c>
      <c r="F36" s="265"/>
      <c r="G36" s="265" t="s">
        <v>283</v>
      </c>
      <c r="H36" s="265"/>
      <c r="I36" s="265"/>
      <c r="J36" s="265"/>
      <c r="K36" s="263"/>
    </row>
    <row r="37" s="1" customFormat="1" ht="30.75" customHeight="1">
      <c r="B37" s="266"/>
      <c r="C37" s="267"/>
      <c r="D37" s="265"/>
      <c r="E37" s="268" t="s">
        <v>284</v>
      </c>
      <c r="F37" s="265"/>
      <c r="G37" s="265" t="s">
        <v>285</v>
      </c>
      <c r="H37" s="265"/>
      <c r="I37" s="265"/>
      <c r="J37" s="265"/>
      <c r="K37" s="263"/>
    </row>
    <row r="38" s="1" customFormat="1" ht="15" customHeight="1">
      <c r="B38" s="266"/>
      <c r="C38" s="267"/>
      <c r="D38" s="265"/>
      <c r="E38" s="268" t="s">
        <v>58</v>
      </c>
      <c r="F38" s="265"/>
      <c r="G38" s="265" t="s">
        <v>286</v>
      </c>
      <c r="H38" s="265"/>
      <c r="I38" s="265"/>
      <c r="J38" s="265"/>
      <c r="K38" s="263"/>
    </row>
    <row r="39" s="1" customFormat="1" ht="15" customHeight="1">
      <c r="B39" s="266"/>
      <c r="C39" s="267"/>
      <c r="D39" s="265"/>
      <c r="E39" s="268" t="s">
        <v>59</v>
      </c>
      <c r="F39" s="265"/>
      <c r="G39" s="265" t="s">
        <v>287</v>
      </c>
      <c r="H39" s="265"/>
      <c r="I39" s="265"/>
      <c r="J39" s="265"/>
      <c r="K39" s="263"/>
    </row>
    <row r="40" s="1" customFormat="1" ht="15" customHeight="1">
      <c r="B40" s="266"/>
      <c r="C40" s="267"/>
      <c r="D40" s="265"/>
      <c r="E40" s="268" t="s">
        <v>115</v>
      </c>
      <c r="F40" s="265"/>
      <c r="G40" s="265" t="s">
        <v>288</v>
      </c>
      <c r="H40" s="265"/>
      <c r="I40" s="265"/>
      <c r="J40" s="265"/>
      <c r="K40" s="263"/>
    </row>
    <row r="41" s="1" customFormat="1" ht="15" customHeight="1">
      <c r="B41" s="266"/>
      <c r="C41" s="267"/>
      <c r="D41" s="265"/>
      <c r="E41" s="268" t="s">
        <v>116</v>
      </c>
      <c r="F41" s="265"/>
      <c r="G41" s="265" t="s">
        <v>289</v>
      </c>
      <c r="H41" s="265"/>
      <c r="I41" s="265"/>
      <c r="J41" s="265"/>
      <c r="K41" s="263"/>
    </row>
    <row r="42" s="1" customFormat="1" ht="15" customHeight="1">
      <c r="B42" s="266"/>
      <c r="C42" s="267"/>
      <c r="D42" s="265"/>
      <c r="E42" s="268" t="s">
        <v>290</v>
      </c>
      <c r="F42" s="265"/>
      <c r="G42" s="265" t="s">
        <v>291</v>
      </c>
      <c r="H42" s="265"/>
      <c r="I42" s="265"/>
      <c r="J42" s="265"/>
      <c r="K42" s="263"/>
    </row>
    <row r="43" s="1" customFormat="1" ht="15" customHeight="1">
      <c r="B43" s="266"/>
      <c r="C43" s="267"/>
      <c r="D43" s="265"/>
      <c r="E43" s="268"/>
      <c r="F43" s="265"/>
      <c r="G43" s="265" t="s">
        <v>292</v>
      </c>
      <c r="H43" s="265"/>
      <c r="I43" s="265"/>
      <c r="J43" s="265"/>
      <c r="K43" s="263"/>
    </row>
    <row r="44" s="1" customFormat="1" ht="15" customHeight="1">
      <c r="B44" s="266"/>
      <c r="C44" s="267"/>
      <c r="D44" s="265"/>
      <c r="E44" s="268" t="s">
        <v>293</v>
      </c>
      <c r="F44" s="265"/>
      <c r="G44" s="265" t="s">
        <v>294</v>
      </c>
      <c r="H44" s="265"/>
      <c r="I44" s="265"/>
      <c r="J44" s="265"/>
      <c r="K44" s="263"/>
    </row>
    <row r="45" s="1" customFormat="1" ht="15" customHeight="1">
      <c r="B45" s="266"/>
      <c r="C45" s="267"/>
      <c r="D45" s="265"/>
      <c r="E45" s="268" t="s">
        <v>118</v>
      </c>
      <c r="F45" s="265"/>
      <c r="G45" s="265" t="s">
        <v>295</v>
      </c>
      <c r="H45" s="265"/>
      <c r="I45" s="265"/>
      <c r="J45" s="265"/>
      <c r="K45" s="263"/>
    </row>
    <row r="46" s="1" customFormat="1" ht="12.75" customHeight="1">
      <c r="B46" s="266"/>
      <c r="C46" s="267"/>
      <c r="D46" s="265"/>
      <c r="E46" s="265"/>
      <c r="F46" s="265"/>
      <c r="G46" s="265"/>
      <c r="H46" s="265"/>
      <c r="I46" s="265"/>
      <c r="J46" s="265"/>
      <c r="K46" s="263"/>
    </row>
    <row r="47" s="1" customFormat="1" ht="15" customHeight="1">
      <c r="B47" s="266"/>
      <c r="C47" s="267"/>
      <c r="D47" s="265" t="s">
        <v>296</v>
      </c>
      <c r="E47" s="265"/>
      <c r="F47" s="265"/>
      <c r="G47" s="265"/>
      <c r="H47" s="265"/>
      <c r="I47" s="265"/>
      <c r="J47" s="265"/>
      <c r="K47" s="263"/>
    </row>
    <row r="48" s="1" customFormat="1" ht="15" customHeight="1">
      <c r="B48" s="266"/>
      <c r="C48" s="267"/>
      <c r="D48" s="267"/>
      <c r="E48" s="265" t="s">
        <v>297</v>
      </c>
      <c r="F48" s="265"/>
      <c r="G48" s="265"/>
      <c r="H48" s="265"/>
      <c r="I48" s="265"/>
      <c r="J48" s="265"/>
      <c r="K48" s="263"/>
    </row>
    <row r="49" s="1" customFormat="1" ht="15" customHeight="1">
      <c r="B49" s="266"/>
      <c r="C49" s="267"/>
      <c r="D49" s="267"/>
      <c r="E49" s="265" t="s">
        <v>298</v>
      </c>
      <c r="F49" s="265"/>
      <c r="G49" s="265"/>
      <c r="H49" s="265"/>
      <c r="I49" s="265"/>
      <c r="J49" s="265"/>
      <c r="K49" s="263"/>
    </row>
    <row r="50" s="1" customFormat="1" ht="15" customHeight="1">
      <c r="B50" s="266"/>
      <c r="C50" s="267"/>
      <c r="D50" s="267"/>
      <c r="E50" s="265" t="s">
        <v>299</v>
      </c>
      <c r="F50" s="265"/>
      <c r="G50" s="265"/>
      <c r="H50" s="265"/>
      <c r="I50" s="265"/>
      <c r="J50" s="265"/>
      <c r="K50" s="263"/>
    </row>
    <row r="51" s="1" customFormat="1" ht="15" customHeight="1">
      <c r="B51" s="266"/>
      <c r="C51" s="267"/>
      <c r="D51" s="265" t="s">
        <v>300</v>
      </c>
      <c r="E51" s="265"/>
      <c r="F51" s="265"/>
      <c r="G51" s="265"/>
      <c r="H51" s="265"/>
      <c r="I51" s="265"/>
      <c r="J51" s="265"/>
      <c r="K51" s="263"/>
    </row>
    <row r="52" s="1" customFormat="1" ht="25.5" customHeight="1">
      <c r="B52" s="261"/>
      <c r="C52" s="262" t="s">
        <v>301</v>
      </c>
      <c r="D52" s="262"/>
      <c r="E52" s="262"/>
      <c r="F52" s="262"/>
      <c r="G52" s="262"/>
      <c r="H52" s="262"/>
      <c r="I52" s="262"/>
      <c r="J52" s="262"/>
      <c r="K52" s="263"/>
    </row>
    <row r="53" s="1" customFormat="1" ht="5.25" customHeight="1">
      <c r="B53" s="261"/>
      <c r="C53" s="264"/>
      <c r="D53" s="264"/>
      <c r="E53" s="264"/>
      <c r="F53" s="264"/>
      <c r="G53" s="264"/>
      <c r="H53" s="264"/>
      <c r="I53" s="264"/>
      <c r="J53" s="264"/>
      <c r="K53" s="263"/>
    </row>
    <row r="54" s="1" customFormat="1" ht="15" customHeight="1">
      <c r="B54" s="261"/>
      <c r="C54" s="265" t="s">
        <v>302</v>
      </c>
      <c r="D54" s="265"/>
      <c r="E54" s="265"/>
      <c r="F54" s="265"/>
      <c r="G54" s="265"/>
      <c r="H54" s="265"/>
      <c r="I54" s="265"/>
      <c r="J54" s="265"/>
      <c r="K54" s="263"/>
    </row>
    <row r="55" s="1" customFormat="1" ht="15" customHeight="1">
      <c r="B55" s="261"/>
      <c r="C55" s="265" t="s">
        <v>303</v>
      </c>
      <c r="D55" s="265"/>
      <c r="E55" s="265"/>
      <c r="F55" s="265"/>
      <c r="G55" s="265"/>
      <c r="H55" s="265"/>
      <c r="I55" s="265"/>
      <c r="J55" s="265"/>
      <c r="K55" s="263"/>
    </row>
    <row r="56" s="1" customFormat="1" ht="12.75" customHeight="1">
      <c r="B56" s="261"/>
      <c r="C56" s="265"/>
      <c r="D56" s="265"/>
      <c r="E56" s="265"/>
      <c r="F56" s="265"/>
      <c r="G56" s="265"/>
      <c r="H56" s="265"/>
      <c r="I56" s="265"/>
      <c r="J56" s="265"/>
      <c r="K56" s="263"/>
    </row>
    <row r="57" s="1" customFormat="1" ht="15" customHeight="1">
      <c r="B57" s="261"/>
      <c r="C57" s="265" t="s">
        <v>304</v>
      </c>
      <c r="D57" s="265"/>
      <c r="E57" s="265"/>
      <c r="F57" s="265"/>
      <c r="G57" s="265"/>
      <c r="H57" s="265"/>
      <c r="I57" s="265"/>
      <c r="J57" s="265"/>
      <c r="K57" s="263"/>
    </row>
    <row r="58" s="1" customFormat="1" ht="15" customHeight="1">
      <c r="B58" s="261"/>
      <c r="C58" s="267"/>
      <c r="D58" s="265" t="s">
        <v>305</v>
      </c>
      <c r="E58" s="265"/>
      <c r="F58" s="265"/>
      <c r="G58" s="265"/>
      <c r="H58" s="265"/>
      <c r="I58" s="265"/>
      <c r="J58" s="265"/>
      <c r="K58" s="263"/>
    </row>
    <row r="59" s="1" customFormat="1" ht="15" customHeight="1">
      <c r="B59" s="261"/>
      <c r="C59" s="267"/>
      <c r="D59" s="265" t="s">
        <v>306</v>
      </c>
      <c r="E59" s="265"/>
      <c r="F59" s="265"/>
      <c r="G59" s="265"/>
      <c r="H59" s="265"/>
      <c r="I59" s="265"/>
      <c r="J59" s="265"/>
      <c r="K59" s="263"/>
    </row>
    <row r="60" s="1" customFormat="1" ht="15" customHeight="1">
      <c r="B60" s="261"/>
      <c r="C60" s="267"/>
      <c r="D60" s="265" t="s">
        <v>307</v>
      </c>
      <c r="E60" s="265"/>
      <c r="F60" s="265"/>
      <c r="G60" s="265"/>
      <c r="H60" s="265"/>
      <c r="I60" s="265"/>
      <c r="J60" s="265"/>
      <c r="K60" s="263"/>
    </row>
    <row r="61" s="1" customFormat="1" ht="15" customHeight="1">
      <c r="B61" s="261"/>
      <c r="C61" s="267"/>
      <c r="D61" s="265" t="s">
        <v>308</v>
      </c>
      <c r="E61" s="265"/>
      <c r="F61" s="265"/>
      <c r="G61" s="265"/>
      <c r="H61" s="265"/>
      <c r="I61" s="265"/>
      <c r="J61" s="265"/>
      <c r="K61" s="263"/>
    </row>
    <row r="62" s="1" customFormat="1" ht="15" customHeight="1">
      <c r="B62" s="261"/>
      <c r="C62" s="267"/>
      <c r="D62" s="270" t="s">
        <v>309</v>
      </c>
      <c r="E62" s="270"/>
      <c r="F62" s="270"/>
      <c r="G62" s="270"/>
      <c r="H62" s="270"/>
      <c r="I62" s="270"/>
      <c r="J62" s="270"/>
      <c r="K62" s="263"/>
    </row>
    <row r="63" s="1" customFormat="1" ht="15" customHeight="1">
      <c r="B63" s="261"/>
      <c r="C63" s="267"/>
      <c r="D63" s="265" t="s">
        <v>310</v>
      </c>
      <c r="E63" s="265"/>
      <c r="F63" s="265"/>
      <c r="G63" s="265"/>
      <c r="H63" s="265"/>
      <c r="I63" s="265"/>
      <c r="J63" s="265"/>
      <c r="K63" s="263"/>
    </row>
    <row r="64" s="1" customFormat="1" ht="12.75" customHeight="1">
      <c r="B64" s="261"/>
      <c r="C64" s="267"/>
      <c r="D64" s="267"/>
      <c r="E64" s="271"/>
      <c r="F64" s="267"/>
      <c r="G64" s="267"/>
      <c r="H64" s="267"/>
      <c r="I64" s="267"/>
      <c r="J64" s="267"/>
      <c r="K64" s="263"/>
    </row>
    <row r="65" s="1" customFormat="1" ht="15" customHeight="1">
      <c r="B65" s="261"/>
      <c r="C65" s="267"/>
      <c r="D65" s="265" t="s">
        <v>311</v>
      </c>
      <c r="E65" s="265"/>
      <c r="F65" s="265"/>
      <c r="G65" s="265"/>
      <c r="H65" s="265"/>
      <c r="I65" s="265"/>
      <c r="J65" s="265"/>
      <c r="K65" s="263"/>
    </row>
    <row r="66" s="1" customFormat="1" ht="15" customHeight="1">
      <c r="B66" s="261"/>
      <c r="C66" s="267"/>
      <c r="D66" s="270" t="s">
        <v>312</v>
      </c>
      <c r="E66" s="270"/>
      <c r="F66" s="270"/>
      <c r="G66" s="270"/>
      <c r="H66" s="270"/>
      <c r="I66" s="270"/>
      <c r="J66" s="270"/>
      <c r="K66" s="263"/>
    </row>
    <row r="67" s="1" customFormat="1" ht="15" customHeight="1">
      <c r="B67" s="261"/>
      <c r="C67" s="267"/>
      <c r="D67" s="265" t="s">
        <v>313</v>
      </c>
      <c r="E67" s="265"/>
      <c r="F67" s="265"/>
      <c r="G67" s="265"/>
      <c r="H67" s="265"/>
      <c r="I67" s="265"/>
      <c r="J67" s="265"/>
      <c r="K67" s="263"/>
    </row>
    <row r="68" s="1" customFormat="1" ht="15" customHeight="1">
      <c r="B68" s="261"/>
      <c r="C68" s="267"/>
      <c r="D68" s="265" t="s">
        <v>314</v>
      </c>
      <c r="E68" s="265"/>
      <c r="F68" s="265"/>
      <c r="G68" s="265"/>
      <c r="H68" s="265"/>
      <c r="I68" s="265"/>
      <c r="J68" s="265"/>
      <c r="K68" s="263"/>
    </row>
    <row r="69" s="1" customFormat="1" ht="15" customHeight="1">
      <c r="B69" s="261"/>
      <c r="C69" s="267"/>
      <c r="D69" s="265" t="s">
        <v>315</v>
      </c>
      <c r="E69" s="265"/>
      <c r="F69" s="265"/>
      <c r="G69" s="265"/>
      <c r="H69" s="265"/>
      <c r="I69" s="265"/>
      <c r="J69" s="265"/>
      <c r="K69" s="263"/>
    </row>
    <row r="70" s="1" customFormat="1" ht="15" customHeight="1">
      <c r="B70" s="261"/>
      <c r="C70" s="267"/>
      <c r="D70" s="265" t="s">
        <v>316</v>
      </c>
      <c r="E70" s="265"/>
      <c r="F70" s="265"/>
      <c r="G70" s="265"/>
      <c r="H70" s="265"/>
      <c r="I70" s="265"/>
      <c r="J70" s="265"/>
      <c r="K70" s="263"/>
    </row>
    <row r="71" s="1" customFormat="1" ht="12.75" customHeight="1">
      <c r="B71" s="272"/>
      <c r="C71" s="273"/>
      <c r="D71" s="273"/>
      <c r="E71" s="273"/>
      <c r="F71" s="273"/>
      <c r="G71" s="273"/>
      <c r="H71" s="273"/>
      <c r="I71" s="273"/>
      <c r="J71" s="273"/>
      <c r="K71" s="274"/>
    </row>
    <row r="72" s="1" customFormat="1" ht="18.75" customHeight="1">
      <c r="B72" s="275"/>
      <c r="C72" s="275"/>
      <c r="D72" s="275"/>
      <c r="E72" s="275"/>
      <c r="F72" s="275"/>
      <c r="G72" s="275"/>
      <c r="H72" s="275"/>
      <c r="I72" s="275"/>
      <c r="J72" s="275"/>
      <c r="K72" s="276"/>
    </row>
    <row r="73" s="1" customFormat="1" ht="18.75" customHeight="1">
      <c r="B73" s="276"/>
      <c r="C73" s="276"/>
      <c r="D73" s="276"/>
      <c r="E73" s="276"/>
      <c r="F73" s="276"/>
      <c r="G73" s="276"/>
      <c r="H73" s="276"/>
      <c r="I73" s="276"/>
      <c r="J73" s="276"/>
      <c r="K73" s="276"/>
    </row>
    <row r="74" s="1" customFormat="1" ht="7.5" customHeight="1">
      <c r="B74" s="277"/>
      <c r="C74" s="278"/>
      <c r="D74" s="278"/>
      <c r="E74" s="278"/>
      <c r="F74" s="278"/>
      <c r="G74" s="278"/>
      <c r="H74" s="278"/>
      <c r="I74" s="278"/>
      <c r="J74" s="278"/>
      <c r="K74" s="279"/>
    </row>
    <row r="75" s="1" customFormat="1" ht="45" customHeight="1">
      <c r="B75" s="280"/>
      <c r="C75" s="281" t="s">
        <v>317</v>
      </c>
      <c r="D75" s="281"/>
      <c r="E75" s="281"/>
      <c r="F75" s="281"/>
      <c r="G75" s="281"/>
      <c r="H75" s="281"/>
      <c r="I75" s="281"/>
      <c r="J75" s="281"/>
      <c r="K75" s="282"/>
    </row>
    <row r="76" s="1" customFormat="1" ht="17.25" customHeight="1">
      <c r="B76" s="280"/>
      <c r="C76" s="283" t="s">
        <v>318</v>
      </c>
      <c r="D76" s="283"/>
      <c r="E76" s="283"/>
      <c r="F76" s="283" t="s">
        <v>319</v>
      </c>
      <c r="G76" s="284"/>
      <c r="H76" s="283" t="s">
        <v>59</v>
      </c>
      <c r="I76" s="283" t="s">
        <v>62</v>
      </c>
      <c r="J76" s="283" t="s">
        <v>320</v>
      </c>
      <c r="K76" s="282"/>
    </row>
    <row r="77" s="1" customFormat="1" ht="17.25" customHeight="1">
      <c r="B77" s="280"/>
      <c r="C77" s="285" t="s">
        <v>321</v>
      </c>
      <c r="D77" s="285"/>
      <c r="E77" s="285"/>
      <c r="F77" s="286" t="s">
        <v>322</v>
      </c>
      <c r="G77" s="287"/>
      <c r="H77" s="285"/>
      <c r="I77" s="285"/>
      <c r="J77" s="285" t="s">
        <v>323</v>
      </c>
      <c r="K77" s="282"/>
    </row>
    <row r="78" s="1" customFormat="1" ht="5.25" customHeight="1">
      <c r="B78" s="280"/>
      <c r="C78" s="288"/>
      <c r="D78" s="288"/>
      <c r="E78" s="288"/>
      <c r="F78" s="288"/>
      <c r="G78" s="289"/>
      <c r="H78" s="288"/>
      <c r="I78" s="288"/>
      <c r="J78" s="288"/>
      <c r="K78" s="282"/>
    </row>
    <row r="79" s="1" customFormat="1" ht="15" customHeight="1">
      <c r="B79" s="280"/>
      <c r="C79" s="268" t="s">
        <v>58</v>
      </c>
      <c r="D79" s="290"/>
      <c r="E79" s="290"/>
      <c r="F79" s="291" t="s">
        <v>324</v>
      </c>
      <c r="G79" s="292"/>
      <c r="H79" s="268" t="s">
        <v>325</v>
      </c>
      <c r="I79" s="268" t="s">
        <v>326</v>
      </c>
      <c r="J79" s="268">
        <v>20</v>
      </c>
      <c r="K79" s="282"/>
    </row>
    <row r="80" s="1" customFormat="1" ht="15" customHeight="1">
      <c r="B80" s="280"/>
      <c r="C80" s="268" t="s">
        <v>327</v>
      </c>
      <c r="D80" s="268"/>
      <c r="E80" s="268"/>
      <c r="F80" s="291" t="s">
        <v>324</v>
      </c>
      <c r="G80" s="292"/>
      <c r="H80" s="268" t="s">
        <v>328</v>
      </c>
      <c r="I80" s="268" t="s">
        <v>326</v>
      </c>
      <c r="J80" s="268">
        <v>120</v>
      </c>
      <c r="K80" s="282"/>
    </row>
    <row r="81" s="1" customFormat="1" ht="15" customHeight="1">
      <c r="B81" s="293"/>
      <c r="C81" s="268" t="s">
        <v>329</v>
      </c>
      <c r="D81" s="268"/>
      <c r="E81" s="268"/>
      <c r="F81" s="291" t="s">
        <v>330</v>
      </c>
      <c r="G81" s="292"/>
      <c r="H81" s="268" t="s">
        <v>331</v>
      </c>
      <c r="I81" s="268" t="s">
        <v>326</v>
      </c>
      <c r="J81" s="268">
        <v>50</v>
      </c>
      <c r="K81" s="282"/>
    </row>
    <row r="82" s="1" customFormat="1" ht="15" customHeight="1">
      <c r="B82" s="293"/>
      <c r="C82" s="268" t="s">
        <v>332</v>
      </c>
      <c r="D82" s="268"/>
      <c r="E82" s="268"/>
      <c r="F82" s="291" t="s">
        <v>324</v>
      </c>
      <c r="G82" s="292"/>
      <c r="H82" s="268" t="s">
        <v>333</v>
      </c>
      <c r="I82" s="268" t="s">
        <v>334</v>
      </c>
      <c r="J82" s="268"/>
      <c r="K82" s="282"/>
    </row>
    <row r="83" s="1" customFormat="1" ht="15" customHeight="1">
      <c r="B83" s="293"/>
      <c r="C83" s="294" t="s">
        <v>335</v>
      </c>
      <c r="D83" s="294"/>
      <c r="E83" s="294"/>
      <c r="F83" s="295" t="s">
        <v>330</v>
      </c>
      <c r="G83" s="294"/>
      <c r="H83" s="294" t="s">
        <v>336</v>
      </c>
      <c r="I83" s="294" t="s">
        <v>326</v>
      </c>
      <c r="J83" s="294">
        <v>15</v>
      </c>
      <c r="K83" s="282"/>
    </row>
    <row r="84" s="1" customFormat="1" ht="15" customHeight="1">
      <c r="B84" s="293"/>
      <c r="C84" s="294" t="s">
        <v>337</v>
      </c>
      <c r="D84" s="294"/>
      <c r="E84" s="294"/>
      <c r="F84" s="295" t="s">
        <v>330</v>
      </c>
      <c r="G84" s="294"/>
      <c r="H84" s="294" t="s">
        <v>338</v>
      </c>
      <c r="I84" s="294" t="s">
        <v>326</v>
      </c>
      <c r="J84" s="294">
        <v>15</v>
      </c>
      <c r="K84" s="282"/>
    </row>
    <row r="85" s="1" customFormat="1" ht="15" customHeight="1">
      <c r="B85" s="293"/>
      <c r="C85" s="294" t="s">
        <v>339</v>
      </c>
      <c r="D85" s="294"/>
      <c r="E85" s="294"/>
      <c r="F85" s="295" t="s">
        <v>330</v>
      </c>
      <c r="G85" s="294"/>
      <c r="H85" s="294" t="s">
        <v>340</v>
      </c>
      <c r="I85" s="294" t="s">
        <v>326</v>
      </c>
      <c r="J85" s="294">
        <v>20</v>
      </c>
      <c r="K85" s="282"/>
    </row>
    <row r="86" s="1" customFormat="1" ht="15" customHeight="1">
      <c r="B86" s="293"/>
      <c r="C86" s="294" t="s">
        <v>341</v>
      </c>
      <c r="D86" s="294"/>
      <c r="E86" s="294"/>
      <c r="F86" s="295" t="s">
        <v>330</v>
      </c>
      <c r="G86" s="294"/>
      <c r="H86" s="294" t="s">
        <v>342</v>
      </c>
      <c r="I86" s="294" t="s">
        <v>326</v>
      </c>
      <c r="J86" s="294">
        <v>20</v>
      </c>
      <c r="K86" s="282"/>
    </row>
    <row r="87" s="1" customFormat="1" ht="15" customHeight="1">
      <c r="B87" s="293"/>
      <c r="C87" s="268" t="s">
        <v>343</v>
      </c>
      <c r="D87" s="268"/>
      <c r="E87" s="268"/>
      <c r="F87" s="291" t="s">
        <v>330</v>
      </c>
      <c r="G87" s="292"/>
      <c r="H87" s="268" t="s">
        <v>344</v>
      </c>
      <c r="I87" s="268" t="s">
        <v>326</v>
      </c>
      <c r="J87" s="268">
        <v>50</v>
      </c>
      <c r="K87" s="282"/>
    </row>
    <row r="88" s="1" customFormat="1" ht="15" customHeight="1">
      <c r="B88" s="293"/>
      <c r="C88" s="268" t="s">
        <v>345</v>
      </c>
      <c r="D88" s="268"/>
      <c r="E88" s="268"/>
      <c r="F88" s="291" t="s">
        <v>330</v>
      </c>
      <c r="G88" s="292"/>
      <c r="H88" s="268" t="s">
        <v>346</v>
      </c>
      <c r="I88" s="268" t="s">
        <v>326</v>
      </c>
      <c r="J88" s="268">
        <v>20</v>
      </c>
      <c r="K88" s="282"/>
    </row>
    <row r="89" s="1" customFormat="1" ht="15" customHeight="1">
      <c r="B89" s="293"/>
      <c r="C89" s="268" t="s">
        <v>347</v>
      </c>
      <c r="D89" s="268"/>
      <c r="E89" s="268"/>
      <c r="F89" s="291" t="s">
        <v>330</v>
      </c>
      <c r="G89" s="292"/>
      <c r="H89" s="268" t="s">
        <v>348</v>
      </c>
      <c r="I89" s="268" t="s">
        <v>326</v>
      </c>
      <c r="J89" s="268">
        <v>20</v>
      </c>
      <c r="K89" s="282"/>
    </row>
    <row r="90" s="1" customFormat="1" ht="15" customHeight="1">
      <c r="B90" s="293"/>
      <c r="C90" s="268" t="s">
        <v>349</v>
      </c>
      <c r="D90" s="268"/>
      <c r="E90" s="268"/>
      <c r="F90" s="291" t="s">
        <v>330</v>
      </c>
      <c r="G90" s="292"/>
      <c r="H90" s="268" t="s">
        <v>350</v>
      </c>
      <c r="I90" s="268" t="s">
        <v>326</v>
      </c>
      <c r="J90" s="268">
        <v>50</v>
      </c>
      <c r="K90" s="282"/>
    </row>
    <row r="91" s="1" customFormat="1" ht="15" customHeight="1">
      <c r="B91" s="293"/>
      <c r="C91" s="268" t="s">
        <v>351</v>
      </c>
      <c r="D91" s="268"/>
      <c r="E91" s="268"/>
      <c r="F91" s="291" t="s">
        <v>330</v>
      </c>
      <c r="G91" s="292"/>
      <c r="H91" s="268" t="s">
        <v>351</v>
      </c>
      <c r="I91" s="268" t="s">
        <v>326</v>
      </c>
      <c r="J91" s="268">
        <v>50</v>
      </c>
      <c r="K91" s="282"/>
    </row>
    <row r="92" s="1" customFormat="1" ht="15" customHeight="1">
      <c r="B92" s="293"/>
      <c r="C92" s="268" t="s">
        <v>352</v>
      </c>
      <c r="D92" s="268"/>
      <c r="E92" s="268"/>
      <c r="F92" s="291" t="s">
        <v>330</v>
      </c>
      <c r="G92" s="292"/>
      <c r="H92" s="268" t="s">
        <v>353</v>
      </c>
      <c r="I92" s="268" t="s">
        <v>326</v>
      </c>
      <c r="J92" s="268">
        <v>255</v>
      </c>
      <c r="K92" s="282"/>
    </row>
    <row r="93" s="1" customFormat="1" ht="15" customHeight="1">
      <c r="B93" s="293"/>
      <c r="C93" s="268" t="s">
        <v>354</v>
      </c>
      <c r="D93" s="268"/>
      <c r="E93" s="268"/>
      <c r="F93" s="291" t="s">
        <v>324</v>
      </c>
      <c r="G93" s="292"/>
      <c r="H93" s="268" t="s">
        <v>355</v>
      </c>
      <c r="I93" s="268" t="s">
        <v>356</v>
      </c>
      <c r="J93" s="268"/>
      <c r="K93" s="282"/>
    </row>
    <row r="94" s="1" customFormat="1" ht="15" customHeight="1">
      <c r="B94" s="293"/>
      <c r="C94" s="268" t="s">
        <v>357</v>
      </c>
      <c r="D94" s="268"/>
      <c r="E94" s="268"/>
      <c r="F94" s="291" t="s">
        <v>324</v>
      </c>
      <c r="G94" s="292"/>
      <c r="H94" s="268" t="s">
        <v>358</v>
      </c>
      <c r="I94" s="268" t="s">
        <v>359</v>
      </c>
      <c r="J94" s="268"/>
      <c r="K94" s="282"/>
    </row>
    <row r="95" s="1" customFormat="1" ht="15" customHeight="1">
      <c r="B95" s="293"/>
      <c r="C95" s="268" t="s">
        <v>360</v>
      </c>
      <c r="D95" s="268"/>
      <c r="E95" s="268"/>
      <c r="F95" s="291" t="s">
        <v>324</v>
      </c>
      <c r="G95" s="292"/>
      <c r="H95" s="268" t="s">
        <v>360</v>
      </c>
      <c r="I95" s="268" t="s">
        <v>359</v>
      </c>
      <c r="J95" s="268"/>
      <c r="K95" s="282"/>
    </row>
    <row r="96" s="1" customFormat="1" ht="15" customHeight="1">
      <c r="B96" s="293"/>
      <c r="C96" s="268" t="s">
        <v>43</v>
      </c>
      <c r="D96" s="268"/>
      <c r="E96" s="268"/>
      <c r="F96" s="291" t="s">
        <v>324</v>
      </c>
      <c r="G96" s="292"/>
      <c r="H96" s="268" t="s">
        <v>361</v>
      </c>
      <c r="I96" s="268" t="s">
        <v>359</v>
      </c>
      <c r="J96" s="268"/>
      <c r="K96" s="282"/>
    </row>
    <row r="97" s="1" customFormat="1" ht="15" customHeight="1">
      <c r="B97" s="293"/>
      <c r="C97" s="268" t="s">
        <v>53</v>
      </c>
      <c r="D97" s="268"/>
      <c r="E97" s="268"/>
      <c r="F97" s="291" t="s">
        <v>324</v>
      </c>
      <c r="G97" s="292"/>
      <c r="H97" s="268" t="s">
        <v>362</v>
      </c>
      <c r="I97" s="268" t="s">
        <v>359</v>
      </c>
      <c r="J97" s="268"/>
      <c r="K97" s="282"/>
    </row>
    <row r="98" s="1" customFormat="1" ht="15" customHeight="1">
      <c r="B98" s="296"/>
      <c r="C98" s="297"/>
      <c r="D98" s="297"/>
      <c r="E98" s="297"/>
      <c r="F98" s="297"/>
      <c r="G98" s="297"/>
      <c r="H98" s="297"/>
      <c r="I98" s="297"/>
      <c r="J98" s="297"/>
      <c r="K98" s="298"/>
    </row>
    <row r="99" s="1" customFormat="1" ht="18.75" customHeight="1">
      <c r="B99" s="299"/>
      <c r="C99" s="300"/>
      <c r="D99" s="300"/>
      <c r="E99" s="300"/>
      <c r="F99" s="300"/>
      <c r="G99" s="300"/>
      <c r="H99" s="300"/>
      <c r="I99" s="300"/>
      <c r="J99" s="300"/>
      <c r="K99" s="299"/>
    </row>
    <row r="100" s="1" customFormat="1" ht="18.75" customHeight="1">
      <c r="B100" s="276"/>
      <c r="C100" s="276"/>
      <c r="D100" s="276"/>
      <c r="E100" s="276"/>
      <c r="F100" s="276"/>
      <c r="G100" s="276"/>
      <c r="H100" s="276"/>
      <c r="I100" s="276"/>
      <c r="J100" s="276"/>
      <c r="K100" s="276"/>
    </row>
    <row r="101" s="1" customFormat="1" ht="7.5" customHeight="1">
      <c r="B101" s="277"/>
      <c r="C101" s="278"/>
      <c r="D101" s="278"/>
      <c r="E101" s="278"/>
      <c r="F101" s="278"/>
      <c r="G101" s="278"/>
      <c r="H101" s="278"/>
      <c r="I101" s="278"/>
      <c r="J101" s="278"/>
      <c r="K101" s="279"/>
    </row>
    <row r="102" s="1" customFormat="1" ht="45" customHeight="1">
      <c r="B102" s="280"/>
      <c r="C102" s="281" t="s">
        <v>363</v>
      </c>
      <c r="D102" s="281"/>
      <c r="E102" s="281"/>
      <c r="F102" s="281"/>
      <c r="G102" s="281"/>
      <c r="H102" s="281"/>
      <c r="I102" s="281"/>
      <c r="J102" s="281"/>
      <c r="K102" s="282"/>
    </row>
    <row r="103" s="1" customFormat="1" ht="17.25" customHeight="1">
      <c r="B103" s="280"/>
      <c r="C103" s="283" t="s">
        <v>318</v>
      </c>
      <c r="D103" s="283"/>
      <c r="E103" s="283"/>
      <c r="F103" s="283" t="s">
        <v>319</v>
      </c>
      <c r="G103" s="284"/>
      <c r="H103" s="283" t="s">
        <v>59</v>
      </c>
      <c r="I103" s="283" t="s">
        <v>62</v>
      </c>
      <c r="J103" s="283" t="s">
        <v>320</v>
      </c>
      <c r="K103" s="282"/>
    </row>
    <row r="104" s="1" customFormat="1" ht="17.25" customHeight="1">
      <c r="B104" s="280"/>
      <c r="C104" s="285" t="s">
        <v>321</v>
      </c>
      <c r="D104" s="285"/>
      <c r="E104" s="285"/>
      <c r="F104" s="286" t="s">
        <v>322</v>
      </c>
      <c r="G104" s="287"/>
      <c r="H104" s="285"/>
      <c r="I104" s="285"/>
      <c r="J104" s="285" t="s">
        <v>323</v>
      </c>
      <c r="K104" s="282"/>
    </row>
    <row r="105" s="1" customFormat="1" ht="5.25" customHeight="1">
      <c r="B105" s="280"/>
      <c r="C105" s="283"/>
      <c r="D105" s="283"/>
      <c r="E105" s="283"/>
      <c r="F105" s="283"/>
      <c r="G105" s="301"/>
      <c r="H105" s="283"/>
      <c r="I105" s="283"/>
      <c r="J105" s="283"/>
      <c r="K105" s="282"/>
    </row>
    <row r="106" s="1" customFormat="1" ht="15" customHeight="1">
      <c r="B106" s="280"/>
      <c r="C106" s="268" t="s">
        <v>58</v>
      </c>
      <c r="D106" s="290"/>
      <c r="E106" s="290"/>
      <c r="F106" s="291" t="s">
        <v>324</v>
      </c>
      <c r="G106" s="268"/>
      <c r="H106" s="268" t="s">
        <v>364</v>
      </c>
      <c r="I106" s="268" t="s">
        <v>326</v>
      </c>
      <c r="J106" s="268">
        <v>20</v>
      </c>
      <c r="K106" s="282"/>
    </row>
    <row r="107" s="1" customFormat="1" ht="15" customHeight="1">
      <c r="B107" s="280"/>
      <c r="C107" s="268" t="s">
        <v>327</v>
      </c>
      <c r="D107" s="268"/>
      <c r="E107" s="268"/>
      <c r="F107" s="291" t="s">
        <v>324</v>
      </c>
      <c r="G107" s="268"/>
      <c r="H107" s="268" t="s">
        <v>364</v>
      </c>
      <c r="I107" s="268" t="s">
        <v>326</v>
      </c>
      <c r="J107" s="268">
        <v>120</v>
      </c>
      <c r="K107" s="282"/>
    </row>
    <row r="108" s="1" customFormat="1" ht="15" customHeight="1">
      <c r="B108" s="293"/>
      <c r="C108" s="268" t="s">
        <v>329</v>
      </c>
      <c r="D108" s="268"/>
      <c r="E108" s="268"/>
      <c r="F108" s="291" t="s">
        <v>330</v>
      </c>
      <c r="G108" s="268"/>
      <c r="H108" s="268" t="s">
        <v>364</v>
      </c>
      <c r="I108" s="268" t="s">
        <v>326</v>
      </c>
      <c r="J108" s="268">
        <v>50</v>
      </c>
      <c r="K108" s="282"/>
    </row>
    <row r="109" s="1" customFormat="1" ht="15" customHeight="1">
      <c r="B109" s="293"/>
      <c r="C109" s="268" t="s">
        <v>332</v>
      </c>
      <c r="D109" s="268"/>
      <c r="E109" s="268"/>
      <c r="F109" s="291" t="s">
        <v>324</v>
      </c>
      <c r="G109" s="268"/>
      <c r="H109" s="268" t="s">
        <v>364</v>
      </c>
      <c r="I109" s="268" t="s">
        <v>334</v>
      </c>
      <c r="J109" s="268"/>
      <c r="K109" s="282"/>
    </row>
    <row r="110" s="1" customFormat="1" ht="15" customHeight="1">
      <c r="B110" s="293"/>
      <c r="C110" s="268" t="s">
        <v>343</v>
      </c>
      <c r="D110" s="268"/>
      <c r="E110" s="268"/>
      <c r="F110" s="291" t="s">
        <v>330</v>
      </c>
      <c r="G110" s="268"/>
      <c r="H110" s="268" t="s">
        <v>364</v>
      </c>
      <c r="I110" s="268" t="s">
        <v>326</v>
      </c>
      <c r="J110" s="268">
        <v>50</v>
      </c>
      <c r="K110" s="282"/>
    </row>
    <row r="111" s="1" customFormat="1" ht="15" customHeight="1">
      <c r="B111" s="293"/>
      <c r="C111" s="268" t="s">
        <v>351</v>
      </c>
      <c r="D111" s="268"/>
      <c r="E111" s="268"/>
      <c r="F111" s="291" t="s">
        <v>330</v>
      </c>
      <c r="G111" s="268"/>
      <c r="H111" s="268" t="s">
        <v>364</v>
      </c>
      <c r="I111" s="268" t="s">
        <v>326</v>
      </c>
      <c r="J111" s="268">
        <v>50</v>
      </c>
      <c r="K111" s="282"/>
    </row>
    <row r="112" s="1" customFormat="1" ht="15" customHeight="1">
      <c r="B112" s="293"/>
      <c r="C112" s="268" t="s">
        <v>349</v>
      </c>
      <c r="D112" s="268"/>
      <c r="E112" s="268"/>
      <c r="F112" s="291" t="s">
        <v>330</v>
      </c>
      <c r="G112" s="268"/>
      <c r="H112" s="268" t="s">
        <v>364</v>
      </c>
      <c r="I112" s="268" t="s">
        <v>326</v>
      </c>
      <c r="J112" s="268">
        <v>50</v>
      </c>
      <c r="K112" s="282"/>
    </row>
    <row r="113" s="1" customFormat="1" ht="15" customHeight="1">
      <c r="B113" s="293"/>
      <c r="C113" s="268" t="s">
        <v>58</v>
      </c>
      <c r="D113" s="268"/>
      <c r="E113" s="268"/>
      <c r="F113" s="291" t="s">
        <v>324</v>
      </c>
      <c r="G113" s="268"/>
      <c r="H113" s="268" t="s">
        <v>365</v>
      </c>
      <c r="I113" s="268" t="s">
        <v>326</v>
      </c>
      <c r="J113" s="268">
        <v>20</v>
      </c>
      <c r="K113" s="282"/>
    </row>
    <row r="114" s="1" customFormat="1" ht="15" customHeight="1">
      <c r="B114" s="293"/>
      <c r="C114" s="268" t="s">
        <v>366</v>
      </c>
      <c r="D114" s="268"/>
      <c r="E114" s="268"/>
      <c r="F114" s="291" t="s">
        <v>324</v>
      </c>
      <c r="G114" s="268"/>
      <c r="H114" s="268" t="s">
        <v>367</v>
      </c>
      <c r="I114" s="268" t="s">
        <v>326</v>
      </c>
      <c r="J114" s="268">
        <v>120</v>
      </c>
      <c r="K114" s="282"/>
    </row>
    <row r="115" s="1" customFormat="1" ht="15" customHeight="1">
      <c r="B115" s="293"/>
      <c r="C115" s="268" t="s">
        <v>43</v>
      </c>
      <c r="D115" s="268"/>
      <c r="E115" s="268"/>
      <c r="F115" s="291" t="s">
        <v>324</v>
      </c>
      <c r="G115" s="268"/>
      <c r="H115" s="268" t="s">
        <v>368</v>
      </c>
      <c r="I115" s="268" t="s">
        <v>359</v>
      </c>
      <c r="J115" s="268"/>
      <c r="K115" s="282"/>
    </row>
    <row r="116" s="1" customFormat="1" ht="15" customHeight="1">
      <c r="B116" s="293"/>
      <c r="C116" s="268" t="s">
        <v>53</v>
      </c>
      <c r="D116" s="268"/>
      <c r="E116" s="268"/>
      <c r="F116" s="291" t="s">
        <v>324</v>
      </c>
      <c r="G116" s="268"/>
      <c r="H116" s="268" t="s">
        <v>369</v>
      </c>
      <c r="I116" s="268" t="s">
        <v>359</v>
      </c>
      <c r="J116" s="268"/>
      <c r="K116" s="282"/>
    </row>
    <row r="117" s="1" customFormat="1" ht="15" customHeight="1">
      <c r="B117" s="293"/>
      <c r="C117" s="268" t="s">
        <v>62</v>
      </c>
      <c r="D117" s="268"/>
      <c r="E117" s="268"/>
      <c r="F117" s="291" t="s">
        <v>324</v>
      </c>
      <c r="G117" s="268"/>
      <c r="H117" s="268" t="s">
        <v>370</v>
      </c>
      <c r="I117" s="268" t="s">
        <v>371</v>
      </c>
      <c r="J117" s="268"/>
      <c r="K117" s="282"/>
    </row>
    <row r="118" s="1" customFormat="1" ht="15" customHeight="1">
      <c r="B118" s="296"/>
      <c r="C118" s="302"/>
      <c r="D118" s="302"/>
      <c r="E118" s="302"/>
      <c r="F118" s="302"/>
      <c r="G118" s="302"/>
      <c r="H118" s="302"/>
      <c r="I118" s="302"/>
      <c r="J118" s="302"/>
      <c r="K118" s="298"/>
    </row>
    <row r="119" s="1" customFormat="1" ht="18.75" customHeight="1">
      <c r="B119" s="303"/>
      <c r="C119" s="304"/>
      <c r="D119" s="304"/>
      <c r="E119" s="304"/>
      <c r="F119" s="305"/>
      <c r="G119" s="304"/>
      <c r="H119" s="304"/>
      <c r="I119" s="304"/>
      <c r="J119" s="304"/>
      <c r="K119" s="303"/>
    </row>
    <row r="120" s="1" customFormat="1" ht="18.75" customHeight="1">
      <c r="B120" s="276"/>
      <c r="C120" s="276"/>
      <c r="D120" s="276"/>
      <c r="E120" s="276"/>
      <c r="F120" s="276"/>
      <c r="G120" s="276"/>
      <c r="H120" s="276"/>
      <c r="I120" s="276"/>
      <c r="J120" s="276"/>
      <c r="K120" s="276"/>
    </row>
    <row r="121" s="1" customFormat="1" ht="7.5" customHeight="1">
      <c r="B121" s="306"/>
      <c r="C121" s="307"/>
      <c r="D121" s="307"/>
      <c r="E121" s="307"/>
      <c r="F121" s="307"/>
      <c r="G121" s="307"/>
      <c r="H121" s="307"/>
      <c r="I121" s="307"/>
      <c r="J121" s="307"/>
      <c r="K121" s="308"/>
    </row>
    <row r="122" s="1" customFormat="1" ht="45" customHeight="1">
      <c r="B122" s="309"/>
      <c r="C122" s="259" t="s">
        <v>372</v>
      </c>
      <c r="D122" s="259"/>
      <c r="E122" s="259"/>
      <c r="F122" s="259"/>
      <c r="G122" s="259"/>
      <c r="H122" s="259"/>
      <c r="I122" s="259"/>
      <c r="J122" s="259"/>
      <c r="K122" s="310"/>
    </row>
    <row r="123" s="1" customFormat="1" ht="17.25" customHeight="1">
      <c r="B123" s="311"/>
      <c r="C123" s="283" t="s">
        <v>318</v>
      </c>
      <c r="D123" s="283"/>
      <c r="E123" s="283"/>
      <c r="F123" s="283" t="s">
        <v>319</v>
      </c>
      <c r="G123" s="284"/>
      <c r="H123" s="283" t="s">
        <v>59</v>
      </c>
      <c r="I123" s="283" t="s">
        <v>62</v>
      </c>
      <c r="J123" s="283" t="s">
        <v>320</v>
      </c>
      <c r="K123" s="312"/>
    </row>
    <row r="124" s="1" customFormat="1" ht="17.25" customHeight="1">
      <c r="B124" s="311"/>
      <c r="C124" s="285" t="s">
        <v>321</v>
      </c>
      <c r="D124" s="285"/>
      <c r="E124" s="285"/>
      <c r="F124" s="286" t="s">
        <v>322</v>
      </c>
      <c r="G124" s="287"/>
      <c r="H124" s="285"/>
      <c r="I124" s="285"/>
      <c r="J124" s="285" t="s">
        <v>323</v>
      </c>
      <c r="K124" s="312"/>
    </row>
    <row r="125" s="1" customFormat="1" ht="5.25" customHeight="1">
      <c r="B125" s="313"/>
      <c r="C125" s="288"/>
      <c r="D125" s="288"/>
      <c r="E125" s="288"/>
      <c r="F125" s="288"/>
      <c r="G125" s="314"/>
      <c r="H125" s="288"/>
      <c r="I125" s="288"/>
      <c r="J125" s="288"/>
      <c r="K125" s="315"/>
    </row>
    <row r="126" s="1" customFormat="1" ht="15" customHeight="1">
      <c r="B126" s="313"/>
      <c r="C126" s="268" t="s">
        <v>327</v>
      </c>
      <c r="D126" s="290"/>
      <c r="E126" s="290"/>
      <c r="F126" s="291" t="s">
        <v>324</v>
      </c>
      <c r="G126" s="268"/>
      <c r="H126" s="268" t="s">
        <v>364</v>
      </c>
      <c r="I126" s="268" t="s">
        <v>326</v>
      </c>
      <c r="J126" s="268">
        <v>120</v>
      </c>
      <c r="K126" s="316"/>
    </row>
    <row r="127" s="1" customFormat="1" ht="15" customHeight="1">
      <c r="B127" s="313"/>
      <c r="C127" s="268" t="s">
        <v>373</v>
      </c>
      <c r="D127" s="268"/>
      <c r="E127" s="268"/>
      <c r="F127" s="291" t="s">
        <v>324</v>
      </c>
      <c r="G127" s="268"/>
      <c r="H127" s="268" t="s">
        <v>374</v>
      </c>
      <c r="I127" s="268" t="s">
        <v>326</v>
      </c>
      <c r="J127" s="268" t="s">
        <v>375</v>
      </c>
      <c r="K127" s="316"/>
    </row>
    <row r="128" s="1" customFormat="1" ht="15" customHeight="1">
      <c r="B128" s="313"/>
      <c r="C128" s="268" t="s">
        <v>272</v>
      </c>
      <c r="D128" s="268"/>
      <c r="E128" s="268"/>
      <c r="F128" s="291" t="s">
        <v>324</v>
      </c>
      <c r="G128" s="268"/>
      <c r="H128" s="268" t="s">
        <v>376</v>
      </c>
      <c r="I128" s="268" t="s">
        <v>326</v>
      </c>
      <c r="J128" s="268" t="s">
        <v>375</v>
      </c>
      <c r="K128" s="316"/>
    </row>
    <row r="129" s="1" customFormat="1" ht="15" customHeight="1">
      <c r="B129" s="313"/>
      <c r="C129" s="268" t="s">
        <v>335</v>
      </c>
      <c r="D129" s="268"/>
      <c r="E129" s="268"/>
      <c r="F129" s="291" t="s">
        <v>330</v>
      </c>
      <c r="G129" s="268"/>
      <c r="H129" s="268" t="s">
        <v>336</v>
      </c>
      <c r="I129" s="268" t="s">
        <v>326</v>
      </c>
      <c r="J129" s="268">
        <v>15</v>
      </c>
      <c r="K129" s="316"/>
    </row>
    <row r="130" s="1" customFormat="1" ht="15" customHeight="1">
      <c r="B130" s="313"/>
      <c r="C130" s="294" t="s">
        <v>337</v>
      </c>
      <c r="D130" s="294"/>
      <c r="E130" s="294"/>
      <c r="F130" s="295" t="s">
        <v>330</v>
      </c>
      <c r="G130" s="294"/>
      <c r="H130" s="294" t="s">
        <v>338</v>
      </c>
      <c r="I130" s="294" t="s">
        <v>326</v>
      </c>
      <c r="J130" s="294">
        <v>15</v>
      </c>
      <c r="K130" s="316"/>
    </row>
    <row r="131" s="1" customFormat="1" ht="15" customHeight="1">
      <c r="B131" s="313"/>
      <c r="C131" s="294" t="s">
        <v>339</v>
      </c>
      <c r="D131" s="294"/>
      <c r="E131" s="294"/>
      <c r="F131" s="295" t="s">
        <v>330</v>
      </c>
      <c r="G131" s="294"/>
      <c r="H131" s="294" t="s">
        <v>340</v>
      </c>
      <c r="I131" s="294" t="s">
        <v>326</v>
      </c>
      <c r="J131" s="294">
        <v>20</v>
      </c>
      <c r="K131" s="316"/>
    </row>
    <row r="132" s="1" customFormat="1" ht="15" customHeight="1">
      <c r="B132" s="313"/>
      <c r="C132" s="294" t="s">
        <v>341</v>
      </c>
      <c r="D132" s="294"/>
      <c r="E132" s="294"/>
      <c r="F132" s="295" t="s">
        <v>330</v>
      </c>
      <c r="G132" s="294"/>
      <c r="H132" s="294" t="s">
        <v>342</v>
      </c>
      <c r="I132" s="294" t="s">
        <v>326</v>
      </c>
      <c r="J132" s="294">
        <v>20</v>
      </c>
      <c r="K132" s="316"/>
    </row>
    <row r="133" s="1" customFormat="1" ht="15" customHeight="1">
      <c r="B133" s="313"/>
      <c r="C133" s="268" t="s">
        <v>329</v>
      </c>
      <c r="D133" s="268"/>
      <c r="E133" s="268"/>
      <c r="F133" s="291" t="s">
        <v>330</v>
      </c>
      <c r="G133" s="268"/>
      <c r="H133" s="268" t="s">
        <v>364</v>
      </c>
      <c r="I133" s="268" t="s">
        <v>326</v>
      </c>
      <c r="J133" s="268">
        <v>50</v>
      </c>
      <c r="K133" s="316"/>
    </row>
    <row r="134" s="1" customFormat="1" ht="15" customHeight="1">
      <c r="B134" s="313"/>
      <c r="C134" s="268" t="s">
        <v>343</v>
      </c>
      <c r="D134" s="268"/>
      <c r="E134" s="268"/>
      <c r="F134" s="291" t="s">
        <v>330</v>
      </c>
      <c r="G134" s="268"/>
      <c r="H134" s="268" t="s">
        <v>364</v>
      </c>
      <c r="I134" s="268" t="s">
        <v>326</v>
      </c>
      <c r="J134" s="268">
        <v>50</v>
      </c>
      <c r="K134" s="316"/>
    </row>
    <row r="135" s="1" customFormat="1" ht="15" customHeight="1">
      <c r="B135" s="313"/>
      <c r="C135" s="268" t="s">
        <v>349</v>
      </c>
      <c r="D135" s="268"/>
      <c r="E135" s="268"/>
      <c r="F135" s="291" t="s">
        <v>330</v>
      </c>
      <c r="G135" s="268"/>
      <c r="H135" s="268" t="s">
        <v>364</v>
      </c>
      <c r="I135" s="268" t="s">
        <v>326</v>
      </c>
      <c r="J135" s="268">
        <v>50</v>
      </c>
      <c r="K135" s="316"/>
    </row>
    <row r="136" s="1" customFormat="1" ht="15" customHeight="1">
      <c r="B136" s="313"/>
      <c r="C136" s="268" t="s">
        <v>351</v>
      </c>
      <c r="D136" s="268"/>
      <c r="E136" s="268"/>
      <c r="F136" s="291" t="s">
        <v>330</v>
      </c>
      <c r="G136" s="268"/>
      <c r="H136" s="268" t="s">
        <v>364</v>
      </c>
      <c r="I136" s="268" t="s">
        <v>326</v>
      </c>
      <c r="J136" s="268">
        <v>50</v>
      </c>
      <c r="K136" s="316"/>
    </row>
    <row r="137" s="1" customFormat="1" ht="15" customHeight="1">
      <c r="B137" s="313"/>
      <c r="C137" s="268" t="s">
        <v>352</v>
      </c>
      <c r="D137" s="268"/>
      <c r="E137" s="268"/>
      <c r="F137" s="291" t="s">
        <v>330</v>
      </c>
      <c r="G137" s="268"/>
      <c r="H137" s="268" t="s">
        <v>377</v>
      </c>
      <c r="I137" s="268" t="s">
        <v>326</v>
      </c>
      <c r="J137" s="268">
        <v>255</v>
      </c>
      <c r="K137" s="316"/>
    </row>
    <row r="138" s="1" customFormat="1" ht="15" customHeight="1">
      <c r="B138" s="313"/>
      <c r="C138" s="268" t="s">
        <v>354</v>
      </c>
      <c r="D138" s="268"/>
      <c r="E138" s="268"/>
      <c r="F138" s="291" t="s">
        <v>324</v>
      </c>
      <c r="G138" s="268"/>
      <c r="H138" s="268" t="s">
        <v>378</v>
      </c>
      <c r="I138" s="268" t="s">
        <v>356</v>
      </c>
      <c r="J138" s="268"/>
      <c r="K138" s="316"/>
    </row>
    <row r="139" s="1" customFormat="1" ht="15" customHeight="1">
      <c r="B139" s="313"/>
      <c r="C139" s="268" t="s">
        <v>357</v>
      </c>
      <c r="D139" s="268"/>
      <c r="E139" s="268"/>
      <c r="F139" s="291" t="s">
        <v>324</v>
      </c>
      <c r="G139" s="268"/>
      <c r="H139" s="268" t="s">
        <v>379</v>
      </c>
      <c r="I139" s="268" t="s">
        <v>359</v>
      </c>
      <c r="J139" s="268"/>
      <c r="K139" s="316"/>
    </row>
    <row r="140" s="1" customFormat="1" ht="15" customHeight="1">
      <c r="B140" s="313"/>
      <c r="C140" s="268" t="s">
        <v>360</v>
      </c>
      <c r="D140" s="268"/>
      <c r="E140" s="268"/>
      <c r="F140" s="291" t="s">
        <v>324</v>
      </c>
      <c r="G140" s="268"/>
      <c r="H140" s="268" t="s">
        <v>360</v>
      </c>
      <c r="I140" s="268" t="s">
        <v>359</v>
      </c>
      <c r="J140" s="268"/>
      <c r="K140" s="316"/>
    </row>
    <row r="141" s="1" customFormat="1" ht="15" customHeight="1">
      <c r="B141" s="313"/>
      <c r="C141" s="268" t="s">
        <v>43</v>
      </c>
      <c r="D141" s="268"/>
      <c r="E141" s="268"/>
      <c r="F141" s="291" t="s">
        <v>324</v>
      </c>
      <c r="G141" s="268"/>
      <c r="H141" s="268" t="s">
        <v>380</v>
      </c>
      <c r="I141" s="268" t="s">
        <v>359</v>
      </c>
      <c r="J141" s="268"/>
      <c r="K141" s="316"/>
    </row>
    <row r="142" s="1" customFormat="1" ht="15" customHeight="1">
      <c r="B142" s="313"/>
      <c r="C142" s="268" t="s">
        <v>381</v>
      </c>
      <c r="D142" s="268"/>
      <c r="E142" s="268"/>
      <c r="F142" s="291" t="s">
        <v>324</v>
      </c>
      <c r="G142" s="268"/>
      <c r="H142" s="268" t="s">
        <v>382</v>
      </c>
      <c r="I142" s="268" t="s">
        <v>359</v>
      </c>
      <c r="J142" s="268"/>
      <c r="K142" s="316"/>
    </row>
    <row r="143" s="1" customFormat="1" ht="15" customHeight="1">
      <c r="B143" s="317"/>
      <c r="C143" s="318"/>
      <c r="D143" s="318"/>
      <c r="E143" s="318"/>
      <c r="F143" s="318"/>
      <c r="G143" s="318"/>
      <c r="H143" s="318"/>
      <c r="I143" s="318"/>
      <c r="J143" s="318"/>
      <c r="K143" s="319"/>
    </row>
    <row r="144" s="1" customFormat="1" ht="18.75" customHeight="1">
      <c r="B144" s="304"/>
      <c r="C144" s="304"/>
      <c r="D144" s="304"/>
      <c r="E144" s="304"/>
      <c r="F144" s="305"/>
      <c r="G144" s="304"/>
      <c r="H144" s="304"/>
      <c r="I144" s="304"/>
      <c r="J144" s="304"/>
      <c r="K144" s="304"/>
    </row>
    <row r="145" s="1" customFormat="1" ht="18.75" customHeight="1">
      <c r="B145" s="276"/>
      <c r="C145" s="276"/>
      <c r="D145" s="276"/>
      <c r="E145" s="276"/>
      <c r="F145" s="276"/>
      <c r="G145" s="276"/>
      <c r="H145" s="276"/>
      <c r="I145" s="276"/>
      <c r="J145" s="276"/>
      <c r="K145" s="276"/>
    </row>
    <row r="146" s="1" customFormat="1" ht="7.5" customHeight="1">
      <c r="B146" s="277"/>
      <c r="C146" s="278"/>
      <c r="D146" s="278"/>
      <c r="E146" s="278"/>
      <c r="F146" s="278"/>
      <c r="G146" s="278"/>
      <c r="H146" s="278"/>
      <c r="I146" s="278"/>
      <c r="J146" s="278"/>
      <c r="K146" s="279"/>
    </row>
    <row r="147" s="1" customFormat="1" ht="45" customHeight="1">
      <c r="B147" s="280"/>
      <c r="C147" s="281" t="s">
        <v>383</v>
      </c>
      <c r="D147" s="281"/>
      <c r="E147" s="281"/>
      <c r="F147" s="281"/>
      <c r="G147" s="281"/>
      <c r="H147" s="281"/>
      <c r="I147" s="281"/>
      <c r="J147" s="281"/>
      <c r="K147" s="282"/>
    </row>
    <row r="148" s="1" customFormat="1" ht="17.25" customHeight="1">
      <c r="B148" s="280"/>
      <c r="C148" s="283" t="s">
        <v>318</v>
      </c>
      <c r="D148" s="283"/>
      <c r="E148" s="283"/>
      <c r="F148" s="283" t="s">
        <v>319</v>
      </c>
      <c r="G148" s="284"/>
      <c r="H148" s="283" t="s">
        <v>59</v>
      </c>
      <c r="I148" s="283" t="s">
        <v>62</v>
      </c>
      <c r="J148" s="283" t="s">
        <v>320</v>
      </c>
      <c r="K148" s="282"/>
    </row>
    <row r="149" s="1" customFormat="1" ht="17.25" customHeight="1">
      <c r="B149" s="280"/>
      <c r="C149" s="285" t="s">
        <v>321</v>
      </c>
      <c r="D149" s="285"/>
      <c r="E149" s="285"/>
      <c r="F149" s="286" t="s">
        <v>322</v>
      </c>
      <c r="G149" s="287"/>
      <c r="H149" s="285"/>
      <c r="I149" s="285"/>
      <c r="J149" s="285" t="s">
        <v>323</v>
      </c>
      <c r="K149" s="282"/>
    </row>
    <row r="150" s="1" customFormat="1" ht="5.25" customHeight="1">
      <c r="B150" s="293"/>
      <c r="C150" s="288"/>
      <c r="D150" s="288"/>
      <c r="E150" s="288"/>
      <c r="F150" s="288"/>
      <c r="G150" s="289"/>
      <c r="H150" s="288"/>
      <c r="I150" s="288"/>
      <c r="J150" s="288"/>
      <c r="K150" s="316"/>
    </row>
    <row r="151" s="1" customFormat="1" ht="15" customHeight="1">
      <c r="B151" s="293"/>
      <c r="C151" s="320" t="s">
        <v>327</v>
      </c>
      <c r="D151" s="268"/>
      <c r="E151" s="268"/>
      <c r="F151" s="321" t="s">
        <v>324</v>
      </c>
      <c r="G151" s="268"/>
      <c r="H151" s="320" t="s">
        <v>364</v>
      </c>
      <c r="I151" s="320" t="s">
        <v>326</v>
      </c>
      <c r="J151" s="320">
        <v>120</v>
      </c>
      <c r="K151" s="316"/>
    </row>
    <row r="152" s="1" customFormat="1" ht="15" customHeight="1">
      <c r="B152" s="293"/>
      <c r="C152" s="320" t="s">
        <v>373</v>
      </c>
      <c r="D152" s="268"/>
      <c r="E152" s="268"/>
      <c r="F152" s="321" t="s">
        <v>324</v>
      </c>
      <c r="G152" s="268"/>
      <c r="H152" s="320" t="s">
        <v>384</v>
      </c>
      <c r="I152" s="320" t="s">
        <v>326</v>
      </c>
      <c r="J152" s="320" t="s">
        <v>375</v>
      </c>
      <c r="K152" s="316"/>
    </row>
    <row r="153" s="1" customFormat="1" ht="15" customHeight="1">
      <c r="B153" s="293"/>
      <c r="C153" s="320" t="s">
        <v>272</v>
      </c>
      <c r="D153" s="268"/>
      <c r="E153" s="268"/>
      <c r="F153" s="321" t="s">
        <v>324</v>
      </c>
      <c r="G153" s="268"/>
      <c r="H153" s="320" t="s">
        <v>385</v>
      </c>
      <c r="I153" s="320" t="s">
        <v>326</v>
      </c>
      <c r="J153" s="320" t="s">
        <v>375</v>
      </c>
      <c r="K153" s="316"/>
    </row>
    <row r="154" s="1" customFormat="1" ht="15" customHeight="1">
      <c r="B154" s="293"/>
      <c r="C154" s="320" t="s">
        <v>329</v>
      </c>
      <c r="D154" s="268"/>
      <c r="E154" s="268"/>
      <c r="F154" s="321" t="s">
        <v>330</v>
      </c>
      <c r="G154" s="268"/>
      <c r="H154" s="320" t="s">
        <v>364</v>
      </c>
      <c r="I154" s="320" t="s">
        <v>326</v>
      </c>
      <c r="J154" s="320">
        <v>50</v>
      </c>
      <c r="K154" s="316"/>
    </row>
    <row r="155" s="1" customFormat="1" ht="15" customHeight="1">
      <c r="B155" s="293"/>
      <c r="C155" s="320" t="s">
        <v>332</v>
      </c>
      <c r="D155" s="268"/>
      <c r="E155" s="268"/>
      <c r="F155" s="321" t="s">
        <v>324</v>
      </c>
      <c r="G155" s="268"/>
      <c r="H155" s="320" t="s">
        <v>364</v>
      </c>
      <c r="I155" s="320" t="s">
        <v>334</v>
      </c>
      <c r="J155" s="320"/>
      <c r="K155" s="316"/>
    </row>
    <row r="156" s="1" customFormat="1" ht="15" customHeight="1">
      <c r="B156" s="293"/>
      <c r="C156" s="320" t="s">
        <v>343</v>
      </c>
      <c r="D156" s="268"/>
      <c r="E156" s="268"/>
      <c r="F156" s="321" t="s">
        <v>330</v>
      </c>
      <c r="G156" s="268"/>
      <c r="H156" s="320" t="s">
        <v>364</v>
      </c>
      <c r="I156" s="320" t="s">
        <v>326</v>
      </c>
      <c r="J156" s="320">
        <v>50</v>
      </c>
      <c r="K156" s="316"/>
    </row>
    <row r="157" s="1" customFormat="1" ht="15" customHeight="1">
      <c r="B157" s="293"/>
      <c r="C157" s="320" t="s">
        <v>351</v>
      </c>
      <c r="D157" s="268"/>
      <c r="E157" s="268"/>
      <c r="F157" s="321" t="s">
        <v>330</v>
      </c>
      <c r="G157" s="268"/>
      <c r="H157" s="320" t="s">
        <v>364</v>
      </c>
      <c r="I157" s="320" t="s">
        <v>326</v>
      </c>
      <c r="J157" s="320">
        <v>50</v>
      </c>
      <c r="K157" s="316"/>
    </row>
    <row r="158" s="1" customFormat="1" ht="15" customHeight="1">
      <c r="B158" s="293"/>
      <c r="C158" s="320" t="s">
        <v>349</v>
      </c>
      <c r="D158" s="268"/>
      <c r="E158" s="268"/>
      <c r="F158" s="321" t="s">
        <v>330</v>
      </c>
      <c r="G158" s="268"/>
      <c r="H158" s="320" t="s">
        <v>364</v>
      </c>
      <c r="I158" s="320" t="s">
        <v>326</v>
      </c>
      <c r="J158" s="320">
        <v>50</v>
      </c>
      <c r="K158" s="316"/>
    </row>
    <row r="159" s="1" customFormat="1" ht="15" customHeight="1">
      <c r="B159" s="293"/>
      <c r="C159" s="320" t="s">
        <v>107</v>
      </c>
      <c r="D159" s="268"/>
      <c r="E159" s="268"/>
      <c r="F159" s="321" t="s">
        <v>324</v>
      </c>
      <c r="G159" s="268"/>
      <c r="H159" s="320" t="s">
        <v>386</v>
      </c>
      <c r="I159" s="320" t="s">
        <v>326</v>
      </c>
      <c r="J159" s="320" t="s">
        <v>387</v>
      </c>
      <c r="K159" s="316"/>
    </row>
    <row r="160" s="1" customFormat="1" ht="15" customHeight="1">
      <c r="B160" s="293"/>
      <c r="C160" s="320" t="s">
        <v>388</v>
      </c>
      <c r="D160" s="268"/>
      <c r="E160" s="268"/>
      <c r="F160" s="321" t="s">
        <v>324</v>
      </c>
      <c r="G160" s="268"/>
      <c r="H160" s="320" t="s">
        <v>389</v>
      </c>
      <c r="I160" s="320" t="s">
        <v>359</v>
      </c>
      <c r="J160" s="320"/>
      <c r="K160" s="316"/>
    </row>
    <row r="161" s="1" customFormat="1" ht="15" customHeight="1">
      <c r="B161" s="322"/>
      <c r="C161" s="302"/>
      <c r="D161" s="302"/>
      <c r="E161" s="302"/>
      <c r="F161" s="302"/>
      <c r="G161" s="302"/>
      <c r="H161" s="302"/>
      <c r="I161" s="302"/>
      <c r="J161" s="302"/>
      <c r="K161" s="323"/>
    </row>
    <row r="162" s="1" customFormat="1" ht="18.75" customHeight="1">
      <c r="B162" s="304"/>
      <c r="C162" s="314"/>
      <c r="D162" s="314"/>
      <c r="E162" s="314"/>
      <c r="F162" s="324"/>
      <c r="G162" s="314"/>
      <c r="H162" s="314"/>
      <c r="I162" s="314"/>
      <c r="J162" s="314"/>
      <c r="K162" s="304"/>
    </row>
    <row r="163" s="1" customFormat="1" ht="18.75" customHeight="1">
      <c r="B163" s="276"/>
      <c r="C163" s="276"/>
      <c r="D163" s="276"/>
      <c r="E163" s="276"/>
      <c r="F163" s="276"/>
      <c r="G163" s="276"/>
      <c r="H163" s="276"/>
      <c r="I163" s="276"/>
      <c r="J163" s="276"/>
      <c r="K163" s="276"/>
    </row>
    <row r="164" s="1" customFormat="1" ht="7.5" customHeight="1">
      <c r="B164" s="255"/>
      <c r="C164" s="256"/>
      <c r="D164" s="256"/>
      <c r="E164" s="256"/>
      <c r="F164" s="256"/>
      <c r="G164" s="256"/>
      <c r="H164" s="256"/>
      <c r="I164" s="256"/>
      <c r="J164" s="256"/>
      <c r="K164" s="257"/>
    </row>
    <row r="165" s="1" customFormat="1" ht="45" customHeight="1">
      <c r="B165" s="258"/>
      <c r="C165" s="259" t="s">
        <v>390</v>
      </c>
      <c r="D165" s="259"/>
      <c r="E165" s="259"/>
      <c r="F165" s="259"/>
      <c r="G165" s="259"/>
      <c r="H165" s="259"/>
      <c r="I165" s="259"/>
      <c r="J165" s="259"/>
      <c r="K165" s="260"/>
    </row>
    <row r="166" s="1" customFormat="1" ht="17.25" customHeight="1">
      <c r="B166" s="258"/>
      <c r="C166" s="283" t="s">
        <v>318</v>
      </c>
      <c r="D166" s="283"/>
      <c r="E166" s="283"/>
      <c r="F166" s="283" t="s">
        <v>319</v>
      </c>
      <c r="G166" s="325"/>
      <c r="H166" s="326" t="s">
        <v>59</v>
      </c>
      <c r="I166" s="326" t="s">
        <v>62</v>
      </c>
      <c r="J166" s="283" t="s">
        <v>320</v>
      </c>
      <c r="K166" s="260"/>
    </row>
    <row r="167" s="1" customFormat="1" ht="17.25" customHeight="1">
      <c r="B167" s="261"/>
      <c r="C167" s="285" t="s">
        <v>321</v>
      </c>
      <c r="D167" s="285"/>
      <c r="E167" s="285"/>
      <c r="F167" s="286" t="s">
        <v>322</v>
      </c>
      <c r="G167" s="327"/>
      <c r="H167" s="328"/>
      <c r="I167" s="328"/>
      <c r="J167" s="285" t="s">
        <v>323</v>
      </c>
      <c r="K167" s="263"/>
    </row>
    <row r="168" s="1" customFormat="1" ht="5.25" customHeight="1">
      <c r="B168" s="293"/>
      <c r="C168" s="288"/>
      <c r="D168" s="288"/>
      <c r="E168" s="288"/>
      <c r="F168" s="288"/>
      <c r="G168" s="289"/>
      <c r="H168" s="288"/>
      <c r="I168" s="288"/>
      <c r="J168" s="288"/>
      <c r="K168" s="316"/>
    </row>
    <row r="169" s="1" customFormat="1" ht="15" customHeight="1">
      <c r="B169" s="293"/>
      <c r="C169" s="268" t="s">
        <v>327</v>
      </c>
      <c r="D169" s="268"/>
      <c r="E169" s="268"/>
      <c r="F169" s="291" t="s">
        <v>324</v>
      </c>
      <c r="G169" s="268"/>
      <c r="H169" s="268" t="s">
        <v>364</v>
      </c>
      <c r="I169" s="268" t="s">
        <v>326</v>
      </c>
      <c r="J169" s="268">
        <v>120</v>
      </c>
      <c r="K169" s="316"/>
    </row>
    <row r="170" s="1" customFormat="1" ht="15" customHeight="1">
      <c r="B170" s="293"/>
      <c r="C170" s="268" t="s">
        <v>373</v>
      </c>
      <c r="D170" s="268"/>
      <c r="E170" s="268"/>
      <c r="F170" s="291" t="s">
        <v>324</v>
      </c>
      <c r="G170" s="268"/>
      <c r="H170" s="268" t="s">
        <v>374</v>
      </c>
      <c r="I170" s="268" t="s">
        <v>326</v>
      </c>
      <c r="J170" s="268" t="s">
        <v>375</v>
      </c>
      <c r="K170" s="316"/>
    </row>
    <row r="171" s="1" customFormat="1" ht="15" customHeight="1">
      <c r="B171" s="293"/>
      <c r="C171" s="268" t="s">
        <v>272</v>
      </c>
      <c r="D171" s="268"/>
      <c r="E171" s="268"/>
      <c r="F171" s="291" t="s">
        <v>324</v>
      </c>
      <c r="G171" s="268"/>
      <c r="H171" s="268" t="s">
        <v>391</v>
      </c>
      <c r="I171" s="268" t="s">
        <v>326</v>
      </c>
      <c r="J171" s="268" t="s">
        <v>375</v>
      </c>
      <c r="K171" s="316"/>
    </row>
    <row r="172" s="1" customFormat="1" ht="15" customHeight="1">
      <c r="B172" s="293"/>
      <c r="C172" s="268" t="s">
        <v>329</v>
      </c>
      <c r="D172" s="268"/>
      <c r="E172" s="268"/>
      <c r="F172" s="291" t="s">
        <v>330</v>
      </c>
      <c r="G172" s="268"/>
      <c r="H172" s="268" t="s">
        <v>391</v>
      </c>
      <c r="I172" s="268" t="s">
        <v>326</v>
      </c>
      <c r="J172" s="268">
        <v>50</v>
      </c>
      <c r="K172" s="316"/>
    </row>
    <row r="173" s="1" customFormat="1" ht="15" customHeight="1">
      <c r="B173" s="293"/>
      <c r="C173" s="268" t="s">
        <v>332</v>
      </c>
      <c r="D173" s="268"/>
      <c r="E173" s="268"/>
      <c r="F173" s="291" t="s">
        <v>324</v>
      </c>
      <c r="G173" s="268"/>
      <c r="H173" s="268" t="s">
        <v>391</v>
      </c>
      <c r="I173" s="268" t="s">
        <v>334</v>
      </c>
      <c r="J173" s="268"/>
      <c r="K173" s="316"/>
    </row>
    <row r="174" s="1" customFormat="1" ht="15" customHeight="1">
      <c r="B174" s="293"/>
      <c r="C174" s="268" t="s">
        <v>343</v>
      </c>
      <c r="D174" s="268"/>
      <c r="E174" s="268"/>
      <c r="F174" s="291" t="s">
        <v>330</v>
      </c>
      <c r="G174" s="268"/>
      <c r="H174" s="268" t="s">
        <v>391</v>
      </c>
      <c r="I174" s="268" t="s">
        <v>326</v>
      </c>
      <c r="J174" s="268">
        <v>50</v>
      </c>
      <c r="K174" s="316"/>
    </row>
    <row r="175" s="1" customFormat="1" ht="15" customHeight="1">
      <c r="B175" s="293"/>
      <c r="C175" s="268" t="s">
        <v>351</v>
      </c>
      <c r="D175" s="268"/>
      <c r="E175" s="268"/>
      <c r="F175" s="291" t="s">
        <v>330</v>
      </c>
      <c r="G175" s="268"/>
      <c r="H175" s="268" t="s">
        <v>391</v>
      </c>
      <c r="I175" s="268" t="s">
        <v>326</v>
      </c>
      <c r="J175" s="268">
        <v>50</v>
      </c>
      <c r="K175" s="316"/>
    </row>
    <row r="176" s="1" customFormat="1" ht="15" customHeight="1">
      <c r="B176" s="293"/>
      <c r="C176" s="268" t="s">
        <v>349</v>
      </c>
      <c r="D176" s="268"/>
      <c r="E176" s="268"/>
      <c r="F176" s="291" t="s">
        <v>330</v>
      </c>
      <c r="G176" s="268"/>
      <c r="H176" s="268" t="s">
        <v>391</v>
      </c>
      <c r="I176" s="268" t="s">
        <v>326</v>
      </c>
      <c r="J176" s="268">
        <v>50</v>
      </c>
      <c r="K176" s="316"/>
    </row>
    <row r="177" s="1" customFormat="1" ht="15" customHeight="1">
      <c r="B177" s="293"/>
      <c r="C177" s="268" t="s">
        <v>114</v>
      </c>
      <c r="D177" s="268"/>
      <c r="E177" s="268"/>
      <c r="F177" s="291" t="s">
        <v>324</v>
      </c>
      <c r="G177" s="268"/>
      <c r="H177" s="268" t="s">
        <v>392</v>
      </c>
      <c r="I177" s="268" t="s">
        <v>393</v>
      </c>
      <c r="J177" s="268"/>
      <c r="K177" s="316"/>
    </row>
    <row r="178" s="1" customFormat="1" ht="15" customHeight="1">
      <c r="B178" s="293"/>
      <c r="C178" s="268" t="s">
        <v>62</v>
      </c>
      <c r="D178" s="268"/>
      <c r="E178" s="268"/>
      <c r="F178" s="291" t="s">
        <v>324</v>
      </c>
      <c r="G178" s="268"/>
      <c r="H178" s="268" t="s">
        <v>394</v>
      </c>
      <c r="I178" s="268" t="s">
        <v>395</v>
      </c>
      <c r="J178" s="268">
        <v>1</v>
      </c>
      <c r="K178" s="316"/>
    </row>
    <row r="179" s="1" customFormat="1" ht="15" customHeight="1">
      <c r="B179" s="293"/>
      <c r="C179" s="268" t="s">
        <v>58</v>
      </c>
      <c r="D179" s="268"/>
      <c r="E179" s="268"/>
      <c r="F179" s="291" t="s">
        <v>324</v>
      </c>
      <c r="G179" s="268"/>
      <c r="H179" s="268" t="s">
        <v>396</v>
      </c>
      <c r="I179" s="268" t="s">
        <v>326</v>
      </c>
      <c r="J179" s="268">
        <v>20</v>
      </c>
      <c r="K179" s="316"/>
    </row>
    <row r="180" s="1" customFormat="1" ht="15" customHeight="1">
      <c r="B180" s="293"/>
      <c r="C180" s="268" t="s">
        <v>59</v>
      </c>
      <c r="D180" s="268"/>
      <c r="E180" s="268"/>
      <c r="F180" s="291" t="s">
        <v>324</v>
      </c>
      <c r="G180" s="268"/>
      <c r="H180" s="268" t="s">
        <v>397</v>
      </c>
      <c r="I180" s="268" t="s">
        <v>326</v>
      </c>
      <c r="J180" s="268">
        <v>255</v>
      </c>
      <c r="K180" s="316"/>
    </row>
    <row r="181" s="1" customFormat="1" ht="15" customHeight="1">
      <c r="B181" s="293"/>
      <c r="C181" s="268" t="s">
        <v>115</v>
      </c>
      <c r="D181" s="268"/>
      <c r="E181" s="268"/>
      <c r="F181" s="291" t="s">
        <v>324</v>
      </c>
      <c r="G181" s="268"/>
      <c r="H181" s="268" t="s">
        <v>288</v>
      </c>
      <c r="I181" s="268" t="s">
        <v>326</v>
      </c>
      <c r="J181" s="268">
        <v>10</v>
      </c>
      <c r="K181" s="316"/>
    </row>
    <row r="182" s="1" customFormat="1" ht="15" customHeight="1">
      <c r="B182" s="293"/>
      <c r="C182" s="268" t="s">
        <v>116</v>
      </c>
      <c r="D182" s="268"/>
      <c r="E182" s="268"/>
      <c r="F182" s="291" t="s">
        <v>324</v>
      </c>
      <c r="G182" s="268"/>
      <c r="H182" s="268" t="s">
        <v>398</v>
      </c>
      <c r="I182" s="268" t="s">
        <v>359</v>
      </c>
      <c r="J182" s="268"/>
      <c r="K182" s="316"/>
    </row>
    <row r="183" s="1" customFormat="1" ht="15" customHeight="1">
      <c r="B183" s="293"/>
      <c r="C183" s="268" t="s">
        <v>399</v>
      </c>
      <c r="D183" s="268"/>
      <c r="E183" s="268"/>
      <c r="F183" s="291" t="s">
        <v>324</v>
      </c>
      <c r="G183" s="268"/>
      <c r="H183" s="268" t="s">
        <v>400</v>
      </c>
      <c r="I183" s="268" t="s">
        <v>359</v>
      </c>
      <c r="J183" s="268"/>
      <c r="K183" s="316"/>
    </row>
    <row r="184" s="1" customFormat="1" ht="15" customHeight="1">
      <c r="B184" s="293"/>
      <c r="C184" s="268" t="s">
        <v>388</v>
      </c>
      <c r="D184" s="268"/>
      <c r="E184" s="268"/>
      <c r="F184" s="291" t="s">
        <v>324</v>
      </c>
      <c r="G184" s="268"/>
      <c r="H184" s="268" t="s">
        <v>401</v>
      </c>
      <c r="I184" s="268" t="s">
        <v>359</v>
      </c>
      <c r="J184" s="268"/>
      <c r="K184" s="316"/>
    </row>
    <row r="185" s="1" customFormat="1" ht="15" customHeight="1">
      <c r="B185" s="293"/>
      <c r="C185" s="268" t="s">
        <v>118</v>
      </c>
      <c r="D185" s="268"/>
      <c r="E185" s="268"/>
      <c r="F185" s="291" t="s">
        <v>330</v>
      </c>
      <c r="G185" s="268"/>
      <c r="H185" s="268" t="s">
        <v>402</v>
      </c>
      <c r="I185" s="268" t="s">
        <v>326</v>
      </c>
      <c r="J185" s="268">
        <v>50</v>
      </c>
      <c r="K185" s="316"/>
    </row>
    <row r="186" s="1" customFormat="1" ht="15" customHeight="1">
      <c r="B186" s="293"/>
      <c r="C186" s="268" t="s">
        <v>403</v>
      </c>
      <c r="D186" s="268"/>
      <c r="E186" s="268"/>
      <c r="F186" s="291" t="s">
        <v>330</v>
      </c>
      <c r="G186" s="268"/>
      <c r="H186" s="268" t="s">
        <v>404</v>
      </c>
      <c r="I186" s="268" t="s">
        <v>405</v>
      </c>
      <c r="J186" s="268"/>
      <c r="K186" s="316"/>
    </row>
    <row r="187" s="1" customFormat="1" ht="15" customHeight="1">
      <c r="B187" s="293"/>
      <c r="C187" s="268" t="s">
        <v>406</v>
      </c>
      <c r="D187" s="268"/>
      <c r="E187" s="268"/>
      <c r="F187" s="291" t="s">
        <v>330</v>
      </c>
      <c r="G187" s="268"/>
      <c r="H187" s="268" t="s">
        <v>407</v>
      </c>
      <c r="I187" s="268" t="s">
        <v>405</v>
      </c>
      <c r="J187" s="268"/>
      <c r="K187" s="316"/>
    </row>
    <row r="188" s="1" customFormat="1" ht="15" customHeight="1">
      <c r="B188" s="293"/>
      <c r="C188" s="268" t="s">
        <v>408</v>
      </c>
      <c r="D188" s="268"/>
      <c r="E188" s="268"/>
      <c r="F188" s="291" t="s">
        <v>330</v>
      </c>
      <c r="G188" s="268"/>
      <c r="H188" s="268" t="s">
        <v>409</v>
      </c>
      <c r="I188" s="268" t="s">
        <v>405</v>
      </c>
      <c r="J188" s="268"/>
      <c r="K188" s="316"/>
    </row>
    <row r="189" s="1" customFormat="1" ht="15" customHeight="1">
      <c r="B189" s="293"/>
      <c r="C189" s="329" t="s">
        <v>410</v>
      </c>
      <c r="D189" s="268"/>
      <c r="E189" s="268"/>
      <c r="F189" s="291" t="s">
        <v>330</v>
      </c>
      <c r="G189" s="268"/>
      <c r="H189" s="268" t="s">
        <v>411</v>
      </c>
      <c r="I189" s="268" t="s">
        <v>412</v>
      </c>
      <c r="J189" s="330" t="s">
        <v>413</v>
      </c>
      <c r="K189" s="316"/>
    </row>
    <row r="190" s="1" customFormat="1" ht="15" customHeight="1">
      <c r="B190" s="293"/>
      <c r="C190" s="329" t="s">
        <v>47</v>
      </c>
      <c r="D190" s="268"/>
      <c r="E190" s="268"/>
      <c r="F190" s="291" t="s">
        <v>324</v>
      </c>
      <c r="G190" s="268"/>
      <c r="H190" s="265" t="s">
        <v>414</v>
      </c>
      <c r="I190" s="268" t="s">
        <v>415</v>
      </c>
      <c r="J190" s="268"/>
      <c r="K190" s="316"/>
    </row>
    <row r="191" s="1" customFormat="1" ht="15" customHeight="1">
      <c r="B191" s="293"/>
      <c r="C191" s="329" t="s">
        <v>416</v>
      </c>
      <c r="D191" s="268"/>
      <c r="E191" s="268"/>
      <c r="F191" s="291" t="s">
        <v>324</v>
      </c>
      <c r="G191" s="268"/>
      <c r="H191" s="268" t="s">
        <v>417</v>
      </c>
      <c r="I191" s="268" t="s">
        <v>359</v>
      </c>
      <c r="J191" s="268"/>
      <c r="K191" s="316"/>
    </row>
    <row r="192" s="1" customFormat="1" ht="15" customHeight="1">
      <c r="B192" s="293"/>
      <c r="C192" s="329" t="s">
        <v>418</v>
      </c>
      <c r="D192" s="268"/>
      <c r="E192" s="268"/>
      <c r="F192" s="291" t="s">
        <v>324</v>
      </c>
      <c r="G192" s="268"/>
      <c r="H192" s="268" t="s">
        <v>419</v>
      </c>
      <c r="I192" s="268" t="s">
        <v>359</v>
      </c>
      <c r="J192" s="268"/>
      <c r="K192" s="316"/>
    </row>
    <row r="193" s="1" customFormat="1" ht="15" customHeight="1">
      <c r="B193" s="293"/>
      <c r="C193" s="329" t="s">
        <v>420</v>
      </c>
      <c r="D193" s="268"/>
      <c r="E193" s="268"/>
      <c r="F193" s="291" t="s">
        <v>330</v>
      </c>
      <c r="G193" s="268"/>
      <c r="H193" s="268" t="s">
        <v>421</v>
      </c>
      <c r="I193" s="268" t="s">
        <v>359</v>
      </c>
      <c r="J193" s="268"/>
      <c r="K193" s="316"/>
    </row>
    <row r="194" s="1" customFormat="1" ht="15" customHeight="1">
      <c r="B194" s="322"/>
      <c r="C194" s="331"/>
      <c r="D194" s="302"/>
      <c r="E194" s="302"/>
      <c r="F194" s="302"/>
      <c r="G194" s="302"/>
      <c r="H194" s="302"/>
      <c r="I194" s="302"/>
      <c r="J194" s="302"/>
      <c r="K194" s="323"/>
    </row>
    <row r="195" s="1" customFormat="1" ht="18.75" customHeight="1">
      <c r="B195" s="304"/>
      <c r="C195" s="314"/>
      <c r="D195" s="314"/>
      <c r="E195" s="314"/>
      <c r="F195" s="324"/>
      <c r="G195" s="314"/>
      <c r="H195" s="314"/>
      <c r="I195" s="314"/>
      <c r="J195" s="314"/>
      <c r="K195" s="304"/>
    </row>
    <row r="196" s="1" customFormat="1" ht="18.75" customHeight="1">
      <c r="B196" s="304"/>
      <c r="C196" s="314"/>
      <c r="D196" s="314"/>
      <c r="E196" s="314"/>
      <c r="F196" s="324"/>
      <c r="G196" s="314"/>
      <c r="H196" s="314"/>
      <c r="I196" s="314"/>
      <c r="J196" s="314"/>
      <c r="K196" s="304"/>
    </row>
    <row r="197" s="1" customFormat="1" ht="18.75" customHeight="1">
      <c r="B197" s="276"/>
      <c r="C197" s="276"/>
      <c r="D197" s="276"/>
      <c r="E197" s="276"/>
      <c r="F197" s="276"/>
      <c r="G197" s="276"/>
      <c r="H197" s="276"/>
      <c r="I197" s="276"/>
      <c r="J197" s="276"/>
      <c r="K197" s="276"/>
    </row>
    <row r="198" s="1" customFormat="1" ht="13.5">
      <c r="B198" s="255"/>
      <c r="C198" s="256"/>
      <c r="D198" s="256"/>
      <c r="E198" s="256"/>
      <c r="F198" s="256"/>
      <c r="G198" s="256"/>
      <c r="H198" s="256"/>
      <c r="I198" s="256"/>
      <c r="J198" s="256"/>
      <c r="K198" s="257"/>
    </row>
    <row r="199" s="1" customFormat="1" ht="21">
      <c r="B199" s="258"/>
      <c r="C199" s="259" t="s">
        <v>422</v>
      </c>
      <c r="D199" s="259"/>
      <c r="E199" s="259"/>
      <c r="F199" s="259"/>
      <c r="G199" s="259"/>
      <c r="H199" s="259"/>
      <c r="I199" s="259"/>
      <c r="J199" s="259"/>
      <c r="K199" s="260"/>
    </row>
    <row r="200" s="1" customFormat="1" ht="25.5" customHeight="1">
      <c r="B200" s="258"/>
      <c r="C200" s="332" t="s">
        <v>423</v>
      </c>
      <c r="D200" s="332"/>
      <c r="E200" s="332"/>
      <c r="F200" s="332" t="s">
        <v>424</v>
      </c>
      <c r="G200" s="333"/>
      <c r="H200" s="332" t="s">
        <v>425</v>
      </c>
      <c r="I200" s="332"/>
      <c r="J200" s="332"/>
      <c r="K200" s="260"/>
    </row>
    <row r="201" s="1" customFormat="1" ht="5.25" customHeight="1">
      <c r="B201" s="293"/>
      <c r="C201" s="288"/>
      <c r="D201" s="288"/>
      <c r="E201" s="288"/>
      <c r="F201" s="288"/>
      <c r="G201" s="314"/>
      <c r="H201" s="288"/>
      <c r="I201" s="288"/>
      <c r="J201" s="288"/>
      <c r="K201" s="316"/>
    </row>
    <row r="202" s="1" customFormat="1" ht="15" customHeight="1">
      <c r="B202" s="293"/>
      <c r="C202" s="268" t="s">
        <v>415</v>
      </c>
      <c r="D202" s="268"/>
      <c r="E202" s="268"/>
      <c r="F202" s="291" t="s">
        <v>48</v>
      </c>
      <c r="G202" s="268"/>
      <c r="H202" s="268" t="s">
        <v>426</v>
      </c>
      <c r="I202" s="268"/>
      <c r="J202" s="268"/>
      <c r="K202" s="316"/>
    </row>
    <row r="203" s="1" customFormat="1" ht="15" customHeight="1">
      <c r="B203" s="293"/>
      <c r="C203" s="268"/>
      <c r="D203" s="268"/>
      <c r="E203" s="268"/>
      <c r="F203" s="291" t="s">
        <v>49</v>
      </c>
      <c r="G203" s="268"/>
      <c r="H203" s="268" t="s">
        <v>427</v>
      </c>
      <c r="I203" s="268"/>
      <c r="J203" s="268"/>
      <c r="K203" s="316"/>
    </row>
    <row r="204" s="1" customFormat="1" ht="15" customHeight="1">
      <c r="B204" s="293"/>
      <c r="C204" s="268"/>
      <c r="D204" s="268"/>
      <c r="E204" s="268"/>
      <c r="F204" s="291" t="s">
        <v>52</v>
      </c>
      <c r="G204" s="268"/>
      <c r="H204" s="268" t="s">
        <v>428</v>
      </c>
      <c r="I204" s="268"/>
      <c r="J204" s="268"/>
      <c r="K204" s="316"/>
    </row>
    <row r="205" s="1" customFormat="1" ht="15" customHeight="1">
      <c r="B205" s="293"/>
      <c r="C205" s="268"/>
      <c r="D205" s="268"/>
      <c r="E205" s="268"/>
      <c r="F205" s="291" t="s">
        <v>50</v>
      </c>
      <c r="G205" s="268"/>
      <c r="H205" s="268" t="s">
        <v>429</v>
      </c>
      <c r="I205" s="268"/>
      <c r="J205" s="268"/>
      <c r="K205" s="316"/>
    </row>
    <row r="206" s="1" customFormat="1" ht="15" customHeight="1">
      <c r="B206" s="293"/>
      <c r="C206" s="268"/>
      <c r="D206" s="268"/>
      <c r="E206" s="268"/>
      <c r="F206" s="291" t="s">
        <v>51</v>
      </c>
      <c r="G206" s="268"/>
      <c r="H206" s="268" t="s">
        <v>430</v>
      </c>
      <c r="I206" s="268"/>
      <c r="J206" s="268"/>
      <c r="K206" s="316"/>
    </row>
    <row r="207" s="1" customFormat="1" ht="15" customHeight="1">
      <c r="B207" s="293"/>
      <c r="C207" s="268"/>
      <c r="D207" s="268"/>
      <c r="E207" s="268"/>
      <c r="F207" s="291"/>
      <c r="G207" s="268"/>
      <c r="H207" s="268"/>
      <c r="I207" s="268"/>
      <c r="J207" s="268"/>
      <c r="K207" s="316"/>
    </row>
    <row r="208" s="1" customFormat="1" ht="15" customHeight="1">
      <c r="B208" s="293"/>
      <c r="C208" s="268" t="s">
        <v>371</v>
      </c>
      <c r="D208" s="268"/>
      <c r="E208" s="268"/>
      <c r="F208" s="291" t="s">
        <v>84</v>
      </c>
      <c r="G208" s="268"/>
      <c r="H208" s="268" t="s">
        <v>431</v>
      </c>
      <c r="I208" s="268"/>
      <c r="J208" s="268"/>
      <c r="K208" s="316"/>
    </row>
    <row r="209" s="1" customFormat="1" ht="15" customHeight="1">
      <c r="B209" s="293"/>
      <c r="C209" s="268"/>
      <c r="D209" s="268"/>
      <c r="E209" s="268"/>
      <c r="F209" s="291" t="s">
        <v>266</v>
      </c>
      <c r="G209" s="268"/>
      <c r="H209" s="268" t="s">
        <v>267</v>
      </c>
      <c r="I209" s="268"/>
      <c r="J209" s="268"/>
      <c r="K209" s="316"/>
    </row>
    <row r="210" s="1" customFormat="1" ht="15" customHeight="1">
      <c r="B210" s="293"/>
      <c r="C210" s="268"/>
      <c r="D210" s="268"/>
      <c r="E210" s="268"/>
      <c r="F210" s="291" t="s">
        <v>264</v>
      </c>
      <c r="G210" s="268"/>
      <c r="H210" s="268" t="s">
        <v>432</v>
      </c>
      <c r="I210" s="268"/>
      <c r="J210" s="268"/>
      <c r="K210" s="316"/>
    </row>
    <row r="211" s="1" customFormat="1" ht="15" customHeight="1">
      <c r="B211" s="334"/>
      <c r="C211" s="268"/>
      <c r="D211" s="268"/>
      <c r="E211" s="268"/>
      <c r="F211" s="291" t="s">
        <v>268</v>
      </c>
      <c r="G211" s="329"/>
      <c r="H211" s="320" t="s">
        <v>269</v>
      </c>
      <c r="I211" s="320"/>
      <c r="J211" s="320"/>
      <c r="K211" s="335"/>
    </row>
    <row r="212" s="1" customFormat="1" ht="15" customHeight="1">
      <c r="B212" s="334"/>
      <c r="C212" s="268"/>
      <c r="D212" s="268"/>
      <c r="E212" s="268"/>
      <c r="F212" s="291" t="s">
        <v>270</v>
      </c>
      <c r="G212" s="329"/>
      <c r="H212" s="320" t="s">
        <v>433</v>
      </c>
      <c r="I212" s="320"/>
      <c r="J212" s="320"/>
      <c r="K212" s="335"/>
    </row>
    <row r="213" s="1" customFormat="1" ht="15" customHeight="1">
      <c r="B213" s="334"/>
      <c r="C213" s="268"/>
      <c r="D213" s="268"/>
      <c r="E213" s="268"/>
      <c r="F213" s="291"/>
      <c r="G213" s="329"/>
      <c r="H213" s="320"/>
      <c r="I213" s="320"/>
      <c r="J213" s="320"/>
      <c r="K213" s="335"/>
    </row>
    <row r="214" s="1" customFormat="1" ht="15" customHeight="1">
      <c r="B214" s="334"/>
      <c r="C214" s="268" t="s">
        <v>395</v>
      </c>
      <c r="D214" s="268"/>
      <c r="E214" s="268"/>
      <c r="F214" s="291">
        <v>1</v>
      </c>
      <c r="G214" s="329"/>
      <c r="H214" s="320" t="s">
        <v>434</v>
      </c>
      <c r="I214" s="320"/>
      <c r="J214" s="320"/>
      <c r="K214" s="335"/>
    </row>
    <row r="215" s="1" customFormat="1" ht="15" customHeight="1">
      <c r="B215" s="334"/>
      <c r="C215" s="268"/>
      <c r="D215" s="268"/>
      <c r="E215" s="268"/>
      <c r="F215" s="291">
        <v>2</v>
      </c>
      <c r="G215" s="329"/>
      <c r="H215" s="320" t="s">
        <v>435</v>
      </c>
      <c r="I215" s="320"/>
      <c r="J215" s="320"/>
      <c r="K215" s="335"/>
    </row>
    <row r="216" s="1" customFormat="1" ht="15" customHeight="1">
      <c r="B216" s="334"/>
      <c r="C216" s="268"/>
      <c r="D216" s="268"/>
      <c r="E216" s="268"/>
      <c r="F216" s="291">
        <v>3</v>
      </c>
      <c r="G216" s="329"/>
      <c r="H216" s="320" t="s">
        <v>436</v>
      </c>
      <c r="I216" s="320"/>
      <c r="J216" s="320"/>
      <c r="K216" s="335"/>
    </row>
    <row r="217" s="1" customFormat="1" ht="15" customHeight="1">
      <c r="B217" s="334"/>
      <c r="C217" s="268"/>
      <c r="D217" s="268"/>
      <c r="E217" s="268"/>
      <c r="F217" s="291">
        <v>4</v>
      </c>
      <c r="G217" s="329"/>
      <c r="H217" s="320" t="s">
        <v>437</v>
      </c>
      <c r="I217" s="320"/>
      <c r="J217" s="320"/>
      <c r="K217" s="335"/>
    </row>
    <row r="218" s="1" customFormat="1" ht="12.75" customHeight="1">
      <c r="B218" s="336"/>
      <c r="C218" s="337"/>
      <c r="D218" s="337"/>
      <c r="E218" s="337"/>
      <c r="F218" s="337"/>
      <c r="G218" s="337"/>
      <c r="H218" s="337"/>
      <c r="I218" s="337"/>
      <c r="J218" s="337"/>
      <c r="K218" s="338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Jaroslav Stolička</dc:creator>
  <cp:lastModifiedBy>Jaroslav Stolička</cp:lastModifiedBy>
  <dcterms:created xsi:type="dcterms:W3CDTF">2023-05-04T06:46:32Z</dcterms:created>
  <dcterms:modified xsi:type="dcterms:W3CDTF">2023-05-04T06:46:40Z</dcterms:modified>
</cp:coreProperties>
</file>